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331800\Desktop\ホームページ\ホームページ掲載中（30.4）\01.フッ化物洗口のページ\01.フッ化物洗口（私立施設）\"/>
    </mc:Choice>
  </mc:AlternateContent>
  <bookViews>
    <workbookView xWindow="0" yWindow="0" windowWidth="19200" windowHeight="11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4" i="1"/>
  <c r="I12" i="1" l="1"/>
  <c r="G11" i="1"/>
  <c r="I11" i="1" s="1"/>
  <c r="O14" i="1" l="1"/>
  <c r="M14" i="1"/>
  <c r="K14" i="1"/>
  <c r="O13" i="1"/>
  <c r="M13" i="1"/>
  <c r="K13" i="1"/>
  <c r="I13" i="1"/>
  <c r="O12" i="1"/>
  <c r="M12" i="1"/>
  <c r="K12" i="1"/>
  <c r="R12" i="1"/>
  <c r="Q12" i="1" s="1"/>
  <c r="O11" i="1"/>
  <c r="M11" i="1"/>
  <c r="K11" i="1"/>
  <c r="I14" i="1" l="1"/>
  <c r="R14" i="1" s="1"/>
  <c r="Q14" i="1" s="1"/>
  <c r="R13" i="1"/>
  <c r="Q13" i="1" s="1"/>
  <c r="R11" i="1"/>
  <c r="Q11" i="1" s="1"/>
</calcChain>
</file>

<file path=xl/sharedStrings.xml><?xml version="1.0" encoding="utf-8"?>
<sst xmlns="http://schemas.openxmlformats.org/spreadsheetml/2006/main" count="47" uniqueCount="22">
  <si>
    <t>長崎市フッ化物洗口推進事業における補助対象</t>
    <phoneticPr fontId="2"/>
  </si>
  <si>
    <t>○補助上限額</t>
    <rPh sb="1" eb="3">
      <t>ホジョ</t>
    </rPh>
    <rPh sb="3" eb="5">
      <t>ジョウゲン</t>
    </rPh>
    <rPh sb="5" eb="6">
      <t>ガク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</si>
  <si>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</si>
  <si>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</si>
  <si>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実施人数</t>
    <rPh sb="0" eb="2">
      <t>ジッシ</t>
    </rPh>
    <rPh sb="2" eb="4">
      <t>ニンズウ</t>
    </rPh>
    <phoneticPr fontId="2"/>
  </si>
  <si>
    <t>実施月数</t>
    <rPh sb="0" eb="2">
      <t>ジッシ</t>
    </rPh>
    <rPh sb="2" eb="3">
      <t>ツキ</t>
    </rPh>
    <rPh sb="3" eb="4">
      <t>スウ</t>
    </rPh>
    <phoneticPr fontId="2"/>
  </si>
  <si>
    <r>
      <t>1週間に必要包数</t>
    </r>
    <r>
      <rPr>
        <vertAlign val="superscript"/>
        <sz val="10"/>
        <color theme="1"/>
        <rFont val="ＭＳ Ｐゴシック"/>
        <family val="3"/>
        <charset val="128"/>
        <scheme val="minor"/>
      </rPr>
      <t>※</t>
    </r>
    <rPh sb="1" eb="3">
      <t>シュウカン</t>
    </rPh>
    <rPh sb="4" eb="5">
      <t>ヒツ</t>
    </rPh>
    <rPh sb="5" eb="6">
      <t>カナメ</t>
    </rPh>
    <rPh sb="6" eb="7">
      <t>ツツミ</t>
    </rPh>
    <rPh sb="7" eb="8">
      <t>スウ</t>
    </rPh>
    <phoneticPr fontId="2"/>
  </si>
  <si>
    <t>年間必要
包数</t>
    <rPh sb="0" eb="2">
      <t>ネンカン</t>
    </rPh>
    <rPh sb="2" eb="4">
      <t>ヒツヨウ</t>
    </rPh>
    <rPh sb="5" eb="6">
      <t>ツツミ</t>
    </rPh>
    <rPh sb="6" eb="7">
      <t>スウ</t>
    </rPh>
    <phoneticPr fontId="2"/>
  </si>
  <si>
    <t>ボトル数</t>
    <rPh sb="3" eb="4">
      <t>スウ</t>
    </rPh>
    <phoneticPr fontId="2"/>
  </si>
  <si>
    <t>ポリコップ数</t>
    <rPh sb="5" eb="6">
      <t>スウ</t>
    </rPh>
    <phoneticPr fontId="2"/>
  </si>
  <si>
    <t>タイマー</t>
    <phoneticPr fontId="2"/>
  </si>
  <si>
    <t>参考上限金額（税込）</t>
    <rPh sb="0" eb="2">
      <t>サンコウ</t>
    </rPh>
    <rPh sb="2" eb="4">
      <t>ジョウゲン</t>
    </rPh>
    <rPh sb="4" eb="6">
      <t>キンガク</t>
    </rPh>
    <rPh sb="7" eb="8">
      <t>ゼイ</t>
    </rPh>
    <rPh sb="8" eb="9">
      <t>コミ</t>
    </rPh>
    <phoneticPr fontId="2"/>
  </si>
  <si>
    <t>幼稚園</t>
    <rPh sb="0" eb="3">
      <t>ヨウチエン</t>
    </rPh>
    <phoneticPr fontId="2"/>
  </si>
  <si>
    <t>新規</t>
    <rPh sb="0" eb="2">
      <t>シンキ</t>
    </rPh>
    <phoneticPr fontId="2"/>
  </si>
  <si>
    <t>人</t>
    <rPh sb="0" eb="1">
      <t>ニン</t>
    </rPh>
    <phoneticPr fontId="2"/>
  </si>
  <si>
    <t>か月</t>
    <rPh sb="1" eb="2">
      <t>ツキ</t>
    </rPh>
    <phoneticPr fontId="2"/>
  </si>
  <si>
    <t>包</t>
    <rPh sb="0" eb="1">
      <t>ツツミ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</si>
  <si>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</si>
  <si>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</si>
  <si>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継続</t>
    <rPh sb="0" eb="2">
      <t>ケイゾク</t>
    </rPh>
    <phoneticPr fontId="2"/>
  </si>
  <si>
    <t>保育所・
認定こども園</t>
    <rPh sb="0" eb="2">
      <t>ホイク</t>
    </rPh>
    <rPh sb="2" eb="3">
      <t>ショ</t>
    </rPh>
    <rPh sb="5" eb="7">
      <t>ニンテイ</t>
    </rPh>
    <rPh sb="10" eb="11">
      <t>エン</t>
    </rPh>
    <phoneticPr fontId="2"/>
  </si>
  <si>
    <t xml:space="preserve">＜補助対象物品について＞
・新規施設は、薬剤（オラブリス11%）、薬剤を溶解するための容器（ボトル）、うがいの際に使用する容器（コップ）、時間を計測する機器（砂時計等）が補助の対象です。
・継続施設は、薬剤（オラブリス11%）、うがいの際に使用する容器（コップ）が補助の対象です。なお、ボトルの破損等で購入が必要な場合は申請前にご相談下さい。
＜基準単価について＞
・オラブリス11% 1.5g ; 55円、ボトル1本; 580円、ポリコップ1個; 40円、砂時計1個; 500円（すべて税抜き）
＜補助対象物品の数量等の考え方について＞
・対象数量は、薬剤は期間内の必要量、ボトル・タイマーは18人毎に1本・1個、ポリコップは人数分です。
・薬剤の量は、上記表にとらわれず嘱託歯科医師の指示書に従って下さい。
・オラブリス洗口用顆粒11%は1.5gを基準にしていますが、1週間に4包以上使用する場合は、6.0gを使用したほうが便利かつ、安価です。
</t>
    <rPh sb="1" eb="3">
      <t>ホジョ</t>
    </rPh>
    <rPh sb="3" eb="5">
      <t>タイショウ</t>
    </rPh>
    <rPh sb="5" eb="7">
      <t>ブッピン</t>
    </rPh>
    <rPh sb="14" eb="16">
      <t>シンキ</t>
    </rPh>
    <rPh sb="16" eb="18">
      <t>シセツ</t>
    </rPh>
    <rPh sb="20" eb="22">
      <t>ヤクザイ</t>
    </rPh>
    <rPh sb="33" eb="35">
      <t>ヤクザイ</t>
    </rPh>
    <rPh sb="36" eb="38">
      <t>ヨウカイ</t>
    </rPh>
    <rPh sb="43" eb="45">
      <t>ヨウキ</t>
    </rPh>
    <rPh sb="55" eb="56">
      <t>サイ</t>
    </rPh>
    <rPh sb="57" eb="59">
      <t>シヨウ</t>
    </rPh>
    <rPh sb="61" eb="63">
      <t>ヨウキ</t>
    </rPh>
    <rPh sb="72" eb="74">
      <t>ケイソク</t>
    </rPh>
    <rPh sb="76" eb="78">
      <t>キキ</t>
    </rPh>
    <rPh sb="79" eb="80">
      <t>スナ</t>
    </rPh>
    <rPh sb="80" eb="82">
      <t>トケイ</t>
    </rPh>
    <rPh sb="82" eb="83">
      <t>ナド</t>
    </rPh>
    <rPh sb="85" eb="87">
      <t>ホジョ</t>
    </rPh>
    <rPh sb="88" eb="90">
      <t>タイショウ</t>
    </rPh>
    <rPh sb="95" eb="97">
      <t>ケイゾク</t>
    </rPh>
    <rPh sb="97" eb="99">
      <t>シセツ</t>
    </rPh>
    <rPh sb="132" eb="134">
      <t>ホジョ</t>
    </rPh>
    <rPh sb="135" eb="137">
      <t>タイショウ</t>
    </rPh>
    <rPh sb="147" eb="149">
      <t>ハソン</t>
    </rPh>
    <rPh sb="149" eb="150">
      <t>トウ</t>
    </rPh>
    <rPh sb="151" eb="153">
      <t>コウニュウ</t>
    </rPh>
    <rPh sb="154" eb="156">
      <t>ヒツヨウ</t>
    </rPh>
    <rPh sb="157" eb="159">
      <t>バアイ</t>
    </rPh>
    <rPh sb="160" eb="162">
      <t>シンセイ</t>
    </rPh>
    <rPh sb="162" eb="163">
      <t>マエ</t>
    </rPh>
    <rPh sb="165" eb="167">
      <t>ソウダン</t>
    </rPh>
    <rPh sb="167" eb="168">
      <t>クダ</t>
    </rPh>
    <rPh sb="252" eb="254">
      <t>ホジョ</t>
    </rPh>
    <rPh sb="254" eb="256">
      <t>タイショウ</t>
    </rPh>
    <rPh sb="256" eb="258">
      <t>ブッピン</t>
    </rPh>
    <rPh sb="259" eb="261">
      <t>スウリョウ</t>
    </rPh>
    <rPh sb="261" eb="262">
      <t>ナド</t>
    </rPh>
    <rPh sb="263" eb="264">
      <t>カンガ</t>
    </rPh>
    <rPh sb="265" eb="266">
      <t>カタ</t>
    </rPh>
    <rPh sb="273" eb="275">
      <t>タイショウ</t>
    </rPh>
    <rPh sb="275" eb="277">
      <t>スウリョウ</t>
    </rPh>
    <rPh sb="324" eb="326">
      <t>ヤクザイ</t>
    </rPh>
    <rPh sb="344" eb="34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</si>
</sst>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3">
    <font>
      <sz val="11"/>
      <color theme="1"/>
      <name val="ＭＳ Ｐゴシック"/>
      <family val="2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176" fontId="10" fillId="0" borderId="7" xfId="0" applyNumberFormat="1" applyFont="1" applyBorder="1">
      <alignment vertical="center"/>
    </xf>
    <xf numFmtId="177" fontId="11" fillId="0" borderId="0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5" xfId="0" applyFont="1" applyFill="1" applyBorder="1">
      <alignment vertical="center"/>
    </xf>
    <xf numFmtId="176" fontId="10" fillId="0" borderId="10" xfId="0" applyNumberFormat="1" applyFont="1" applyBorder="1">
      <alignment vertical="center"/>
    </xf>
    <xf numFmtId="0" fontId="0" fillId="0" borderId="0" xfId="0" applyBorder="1">
      <alignment vertical="center"/>
    </xf>
    <xf numFmtId="176" fontId="10" fillId="0" borderId="0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4" borderId="4" xfId="0" applyFont="1" applyFill="1" applyBorder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8" fillId="3" borderId="0" xfId="0" applyFont="1" applyFill="1" applyBorder="1">
      <alignment vertical="center"/>
    </xf>
    <xf numFmtId="176" fontId="10" fillId="3" borderId="0" xfId="0" applyNumberFormat="1" applyFont="1" applyFill="1" applyBorder="1">
      <alignment vertical="center"/>
    </xf>
    <xf numFmtId="0" fontId="8" fillId="4" borderId="3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4</xdr:row>
      <xdr:rowOff>190499</xdr:rowOff>
    </xdr:from>
    <xdr:to>
      <xdr:col>7</xdr:col>
      <xdr:colOff>190500</xdr:colOff>
      <xdr:row>8</xdr:row>
      <xdr:rowOff>123824</xdr:rowOff>
    </xdr:to>
    <xdr:sp macro="" textlink="">
      <xdr:nvSpPr>
        <xdr:cNvPr id="2" name="下矢印吹き出し 1"/>
        <xdr:cNvSpPr/>
      </xdr:nvSpPr>
      <xdr:spPr>
        <a:xfrm>
          <a:off x="638175" y="1085849"/>
          <a:ext cx="2400300" cy="809625"/>
        </a:xfrm>
        <a:prstGeom prst="downArrowCallout">
          <a:avLst>
            <a:gd name="adj1" fmla="val 25000"/>
            <a:gd name="adj2" fmla="val 25000"/>
            <a:gd name="adj3" fmla="val 25000"/>
            <a:gd name="adj4" fmla="val 67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/>
            <a:t>該当する箇所に「実施人数」及び「実施月数」を入力して下さい。</a:t>
          </a:r>
        </a:p>
      </xdr:txBody>
    </xdr:sp>
    <xdr:clientData/>
  </xdr:twoCellAnchor>
  <xdr:twoCellAnchor>
    <xdr:from>
      <xdr:col>13</xdr:col>
      <xdr:colOff>161925</xdr:colOff>
      <xdr:row>2</xdr:row>
      <xdr:rowOff>9525</xdr:rowOff>
    </xdr:from>
    <xdr:to>
      <xdr:col>16</xdr:col>
      <xdr:colOff>866775</xdr:colOff>
      <xdr:row>8</xdr:row>
      <xdr:rowOff>152400</xdr:rowOff>
    </xdr:to>
    <xdr:sp macro="" textlink="">
      <xdr:nvSpPr>
        <xdr:cNvPr id="3" name="下矢印吹き出し 2"/>
        <xdr:cNvSpPr/>
      </xdr:nvSpPr>
      <xdr:spPr>
        <a:xfrm>
          <a:off x="5076825" y="466725"/>
          <a:ext cx="1695450" cy="1457325"/>
        </a:xfrm>
        <a:prstGeom prst="downArrowCallout">
          <a:avLst>
            <a:gd name="adj1" fmla="val 25000"/>
            <a:gd name="adj2" fmla="val 25000"/>
            <a:gd name="adj3" fmla="val 25000"/>
            <a:gd name="adj4" fmla="val 67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/>
            <a:t>上限額の参考額を示しています。実際の額とは多少異なりますので、ご注意下さい。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>
      <selection activeCell="A17" sqref="A17:Q17"/>
    </sheetView>
  </sheetViews>
  <sheetFormatPr defaultRowHeight="13.5"/>
  <cols>
    <col min="1" max="1" width="10.75" customWidth="1"/>
    <col min="2" max="2" width="5.625" customWidth="1"/>
    <col min="3" max="3" width="5" customWidth="1"/>
    <col min="4" max="4" width="2.625" customWidth="1"/>
    <col min="5" max="5" width="3.125" customWidth="1"/>
    <col min="6" max="6" width="4.375" customWidth="1"/>
    <col min="7" max="7" width="5.875" customWidth="1"/>
    <col min="8" max="8" width="4.375" customWidth="1"/>
    <col min="9" max="9" width="5.875" customWidth="1"/>
    <col min="10" max="10" width="3.75" customWidth="1"/>
    <col min="11" max="11" width="4.125" customWidth="1"/>
    <col min="12" max="12" width="3.25" customWidth="1"/>
    <col min="13" max="13" width="5.75" customWidth="1"/>
    <col min="14" max="14" width="5.125" customWidth="1"/>
    <col min="15" max="15" width="3.75" customWidth="1"/>
    <col min="16" max="16" width="4.125" customWidth="1"/>
    <col min="17" max="17" width="11.125" customWidth="1"/>
  </cols>
  <sheetData>
    <row r="1" spans="1:18">
      <c r="A1" s="1"/>
    </row>
    <row r="2" spans="1:18" ht="22.5" customHeight="1">
      <c r="A2" s="41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7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7.25">
      <c r="A4" s="42" t="s">
        <v>1</v>
      </c>
      <c r="B4" s="40"/>
      <c r="C4" s="40"/>
      <c r="D4" s="40"/>
      <c r="E4" s="40"/>
      <c r="F4" s="40"/>
      <c r="G4" s="40"/>
      <c r="H4" s="40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7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7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7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7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4.25" thickBot="1"/>
    <row r="10" spans="1:18" ht="33" customHeight="1">
      <c r="A10" s="31" t="s">
        <v>2</v>
      </c>
      <c r="B10" s="31" t="s">
        <v>3</v>
      </c>
      <c r="C10" s="43" t="s">
        <v>4</v>
      </c>
      <c r="D10" s="44"/>
      <c r="E10" s="45" t="s">
        <v>5</v>
      </c>
      <c r="F10" s="46"/>
      <c r="G10" s="47" t="s">
        <v>6</v>
      </c>
      <c r="H10" s="48"/>
      <c r="I10" s="49" t="s">
        <v>7</v>
      </c>
      <c r="J10" s="48"/>
      <c r="K10" s="50" t="s">
        <v>8</v>
      </c>
      <c r="L10" s="48"/>
      <c r="M10" s="48" t="s">
        <v>9</v>
      </c>
      <c r="N10" s="48"/>
      <c r="O10" s="48" t="s">
        <v>10</v>
      </c>
      <c r="P10" s="51"/>
      <c r="Q10" s="3" t="s">
        <v>11</v>
      </c>
      <c r="R10" s="4"/>
    </row>
    <row r="11" spans="1:18">
      <c r="A11" s="36" t="s">
        <v>12</v>
      </c>
      <c r="B11" s="32" t="s">
        <v>13</v>
      </c>
      <c r="C11" s="17">
        <v>0</v>
      </c>
      <c r="D11" s="16" t="s">
        <v>14</v>
      </c>
      <c r="E11" s="5">
        <v>0</v>
      </c>
      <c r="F11" s="6" t="s">
        <v>15</v>
      </c>
      <c r="G11" s="24">
        <f>ROUNDUP((C11)*10*5/300,0)</f>
        <v>0</v>
      </c>
      <c r="H11" s="25" t="s">
        <v>16</v>
      </c>
      <c r="I11" s="26">
        <f>ROUNDUP((G11)*42*(E11/12),0)</f>
        <v>0</v>
      </c>
      <c r="J11" s="25" t="s">
        <v>16</v>
      </c>
      <c r="K11" s="24">
        <f>ROUNDUP((C11)/18,0)</f>
        <v>0</v>
      </c>
      <c r="L11" s="25" t="s">
        <v>17</v>
      </c>
      <c r="M11" s="26">
        <f>C11</f>
        <v>0</v>
      </c>
      <c r="N11" s="25" t="s">
        <v>18</v>
      </c>
      <c r="O11" s="26">
        <f>ROUNDUP((C11)/18,0)</f>
        <v>0</v>
      </c>
      <c r="P11" s="27" t="s">
        <v>18</v>
      </c>
      <c r="Q11" s="7">
        <f>INT(R11)</f>
        <v>0</v>
      </c>
      <c r="R11" s="8">
        <f>((I11)*55+(K11)*580+(M11)*40+(O11)*500)*1.08</f>
        <v>0</v>
      </c>
    </row>
    <row r="12" spans="1:18">
      <c r="A12" s="37"/>
      <c r="B12" s="32" t="s">
        <v>19</v>
      </c>
      <c r="C12" s="18">
        <v>0</v>
      </c>
      <c r="D12" s="9" t="s">
        <v>14</v>
      </c>
      <c r="E12" s="10">
        <v>0</v>
      </c>
      <c r="F12" s="11" t="s">
        <v>15</v>
      </c>
      <c r="G12" s="24">
        <f t="shared" ref="G12:G14" si="0">ROUNDUP((C12)*10*5/300,0)</f>
        <v>0</v>
      </c>
      <c r="H12" s="25" t="s">
        <v>16</v>
      </c>
      <c r="I12" s="26">
        <f>ROUNDUP((G12)*42*(E12/12),0)</f>
        <v>0</v>
      </c>
      <c r="J12" s="25" t="s">
        <v>16</v>
      </c>
      <c r="K12" s="24">
        <f>0</f>
        <v>0</v>
      </c>
      <c r="L12" s="28" t="s">
        <v>17</v>
      </c>
      <c r="M12" s="26">
        <f t="shared" ref="M12:M14" si="1">C12</f>
        <v>0</v>
      </c>
      <c r="N12" s="28" t="s">
        <v>18</v>
      </c>
      <c r="O12" s="26">
        <f>0</f>
        <v>0</v>
      </c>
      <c r="P12" s="29" t="s">
        <v>18</v>
      </c>
      <c r="Q12" s="7">
        <f>INT(R12)</f>
        <v>0</v>
      </c>
      <c r="R12" s="8">
        <f>((I12)*55+(M12)*40)*1.08</f>
        <v>0</v>
      </c>
    </row>
    <row r="13" spans="1:18">
      <c r="A13" s="38" t="s">
        <v>20</v>
      </c>
      <c r="B13" s="32" t="s">
        <v>13</v>
      </c>
      <c r="C13" s="17">
        <v>0</v>
      </c>
      <c r="D13" s="16" t="s">
        <v>14</v>
      </c>
      <c r="E13" s="5">
        <v>0</v>
      </c>
      <c r="F13" s="6" t="s">
        <v>15</v>
      </c>
      <c r="G13" s="24">
        <f t="shared" si="0"/>
        <v>0</v>
      </c>
      <c r="H13" s="25" t="s">
        <v>16</v>
      </c>
      <c r="I13" s="26">
        <f t="shared" ref="I13" si="2">ROUNDUP((G13)*50*(E13/12),0)</f>
        <v>0</v>
      </c>
      <c r="J13" s="25" t="s">
        <v>16</v>
      </c>
      <c r="K13" s="24">
        <f>ROUNDUP((C13)/18,0)</f>
        <v>0</v>
      </c>
      <c r="L13" s="25" t="s">
        <v>17</v>
      </c>
      <c r="M13" s="26">
        <f t="shared" si="1"/>
        <v>0</v>
      </c>
      <c r="N13" s="25" t="s">
        <v>18</v>
      </c>
      <c r="O13" s="26">
        <f>ROUNDUP((C13)/18,0)</f>
        <v>0</v>
      </c>
      <c r="P13" s="27" t="s">
        <v>18</v>
      </c>
      <c r="Q13" s="7">
        <f>INT(R13)</f>
        <v>0</v>
      </c>
      <c r="R13" s="8">
        <f>((I13)*55+(K13)*580+(M13)*40+(O13)*500)*1.08</f>
        <v>0</v>
      </c>
    </row>
    <row r="14" spans="1:18" ht="14.25" thickBot="1">
      <c r="A14" s="37"/>
      <c r="B14" s="32" t="s">
        <v>19</v>
      </c>
      <c r="C14" s="19">
        <v>0</v>
      </c>
      <c r="D14" s="20" t="s">
        <v>14</v>
      </c>
      <c r="E14" s="21">
        <v>0</v>
      </c>
      <c r="F14" s="22" t="s">
        <v>15</v>
      </c>
      <c r="G14" s="24">
        <f t="shared" si="0"/>
        <v>0</v>
      </c>
      <c r="H14" s="25" t="s">
        <v>16</v>
      </c>
      <c r="I14" s="26">
        <f>ROUNDUP((G14)*50*(E14/12),0)</f>
        <v>0</v>
      </c>
      <c r="J14" s="25" t="s">
        <v>16</v>
      </c>
      <c r="K14" s="24">
        <f>0</f>
        <v>0</v>
      </c>
      <c r="L14" s="30" t="s">
        <v>17</v>
      </c>
      <c r="M14" s="26">
        <f t="shared" si="1"/>
        <v>0</v>
      </c>
      <c r="N14" s="25" t="s">
        <v>18</v>
      </c>
      <c r="O14" s="26">
        <f>0</f>
        <v>0</v>
      </c>
      <c r="P14" s="27" t="s">
        <v>18</v>
      </c>
      <c r="Q14" s="12">
        <f>INT(R14)</f>
        <v>0</v>
      </c>
      <c r="R14" s="8">
        <f>((I14)*55+(M14)*40)*1.08</f>
        <v>0</v>
      </c>
    </row>
    <row r="15" spans="1:18" ht="25.5" customHeight="1">
      <c r="A15" s="33"/>
      <c r="B15" s="23"/>
      <c r="C15" s="34"/>
      <c r="D15" s="23"/>
      <c r="E15" s="34"/>
      <c r="F15" s="34"/>
      <c r="G15" s="34"/>
      <c r="H15" s="23"/>
      <c r="I15" s="34"/>
      <c r="J15" s="23"/>
      <c r="K15" s="34"/>
      <c r="L15" s="23"/>
      <c r="M15" s="34"/>
      <c r="N15" s="23"/>
      <c r="O15" s="34"/>
      <c r="P15" s="23"/>
      <c r="Q15" s="35"/>
      <c r="R15" s="8"/>
    </row>
    <row r="16" spans="1:18">
      <c r="P16" s="13"/>
      <c r="Q16" s="14"/>
      <c r="R16" s="4"/>
    </row>
    <row r="17" spans="1:18" ht="260.25" customHeight="1">
      <c r="A17" s="39" t="s">
        <v>21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15"/>
    </row>
  </sheetData>
  <mergeCells count="12">
    <mergeCell ref="A11:A12"/>
    <mergeCell ref="A13:A14"/>
    <mergeCell ref="A17:Q17"/>
    <mergeCell ref="A2:R2"/>
    <mergeCell ref="A4:H4"/>
    <mergeCell ref="C10:D10"/>
    <mergeCell ref="E10:F10"/>
    <mergeCell ref="G10:H10"/>
    <mergeCell ref="I10:J10"/>
    <mergeCell ref="K10:L10"/>
    <mergeCell ref="M10:N10"/>
    <mergeCell ref="O10:P10"/>
  </mergeCells>
  <phoneticPr fontId="2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原口 尚久</dc:creator>
  <cp:lastModifiedBy>健康づくり課共有</cp:lastModifiedBy>
  <cp:lastPrinted>2018-03-09T06:13:55Z</cp:lastPrinted>
  <dcterms:created xsi:type="dcterms:W3CDTF">2017-05-08T10:01:36Z</dcterms:created>
  <dcterms:modified xsi:type="dcterms:W3CDTF">2018-03-14T08:07:54Z</dcterms:modified>
</cp:coreProperties>
</file>