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Ⅶ　電気、ガス及び水道\"/>
    </mc:Choice>
  </mc:AlternateContent>
  <bookViews>
    <workbookView xWindow="28680" yWindow="-120" windowWidth="19440" windowHeight="14880" firstSheet="5" activeTab="4"/>
  </bookViews>
  <sheets>
    <sheet name="水道供給状況(R6)" sheetId="12" r:id="rId1"/>
    <sheet name="水道供給状況(R5)" sheetId="8" r:id="rId2"/>
    <sheet name="水道供給状況(R4)" sheetId="4" r:id="rId3"/>
    <sheet name="水道供給状況(R3)" sheetId="7" r:id="rId4"/>
    <sheet name="下水道施設及び処理状況(R6) " sheetId="13" r:id="rId5"/>
    <sheet name="下水道施設及び処理状況(R5)" sheetId="11" r:id="rId6"/>
    <sheet name="下水道施設及び処理状況(R4)" sheetId="6" r:id="rId7"/>
    <sheet name="下水道施設及び処理状況(R3)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12" l="1"/>
  <c r="R23" i="12"/>
  <c r="R22" i="12"/>
  <c r="R21" i="12"/>
  <c r="R20" i="12"/>
  <c r="R19" i="12"/>
  <c r="R18" i="12"/>
  <c r="R17" i="12"/>
  <c r="R16" i="12"/>
  <c r="R15" i="12"/>
  <c r="R14" i="12"/>
  <c r="R13" i="12"/>
  <c r="T11" i="12"/>
  <c r="S11" i="12"/>
  <c r="R11" i="12"/>
  <c r="Q11" i="12"/>
  <c r="P11" i="12"/>
  <c r="O11" i="12"/>
  <c r="N11" i="12"/>
  <c r="L11" i="12"/>
  <c r="J11" i="12"/>
  <c r="I11" i="12"/>
  <c r="H11" i="12"/>
  <c r="G11" i="12"/>
  <c r="F11" i="12"/>
  <c r="E11" i="12"/>
  <c r="D11" i="12"/>
  <c r="C11" i="12"/>
  <c r="B11" i="12"/>
  <c r="K34" i="13" l="1"/>
  <c r="S35" i="13"/>
  <c r="R35" i="13"/>
  <c r="Q35" i="13"/>
  <c r="P35" i="13"/>
  <c r="M35" i="13"/>
  <c r="L35" i="13"/>
  <c r="J35" i="13"/>
  <c r="I35" i="13"/>
  <c r="K35" i="13" s="1"/>
  <c r="F35" i="13"/>
  <c r="E35" i="13"/>
  <c r="N34" i="13"/>
  <c r="N33" i="13"/>
  <c r="K33" i="13"/>
  <c r="N32" i="13"/>
  <c r="K32" i="13"/>
  <c r="T35" i="13"/>
  <c r="O35" i="13"/>
  <c r="N31" i="13"/>
  <c r="K31" i="13"/>
  <c r="T19" i="13"/>
  <c r="T23" i="13" s="1"/>
  <c r="T13" i="13"/>
  <c r="T17" i="13" s="1"/>
  <c r="T7" i="13"/>
  <c r="T11" i="13" s="1"/>
  <c r="N35" i="13" l="1"/>
  <c r="G35" i="13"/>
  <c r="H35" i="13"/>
  <c r="R23" i="8"/>
  <c r="O11" i="8" l="1"/>
  <c r="P11" i="8"/>
  <c r="R11" i="8" l="1"/>
  <c r="Q11" i="8"/>
  <c r="S35" i="11"/>
  <c r="R35" i="11"/>
  <c r="Q35" i="11"/>
  <c r="P35" i="11"/>
  <c r="M35" i="11"/>
  <c r="L35" i="11"/>
  <c r="J35" i="11"/>
  <c r="I35" i="11"/>
  <c r="K35" i="11" s="1"/>
  <c r="F35" i="11"/>
  <c r="E35" i="11"/>
  <c r="N34" i="11"/>
  <c r="K34" i="11"/>
  <c r="H34" i="11"/>
  <c r="G34" i="11"/>
  <c r="N33" i="11"/>
  <c r="K33" i="11"/>
  <c r="H33" i="11"/>
  <c r="G33" i="11"/>
  <c r="N32" i="11"/>
  <c r="K32" i="11"/>
  <c r="T31" i="11"/>
  <c r="T35" i="11" s="1"/>
  <c r="O31" i="11"/>
  <c r="O35" i="11" s="1"/>
  <c r="N31" i="11"/>
  <c r="K31" i="11"/>
  <c r="T25" i="11"/>
  <c r="T29" i="11" s="1"/>
  <c r="T19" i="11"/>
  <c r="T23" i="11" s="1"/>
  <c r="T13" i="11"/>
  <c r="T17" i="11" s="1"/>
  <c r="T7" i="11"/>
  <c r="H35" i="11" l="1"/>
  <c r="G35" i="11"/>
  <c r="N35" i="11"/>
  <c r="N22" i="9"/>
  <c r="N21" i="9"/>
  <c r="N20" i="9"/>
  <c r="N19" i="9"/>
  <c r="B11" i="8" l="1"/>
  <c r="T11" i="8"/>
  <c r="S11" i="8"/>
  <c r="N11" i="8"/>
  <c r="L11" i="8"/>
  <c r="D11" i="8"/>
  <c r="E11" i="8"/>
  <c r="F11" i="8"/>
  <c r="G11" i="8"/>
  <c r="H11" i="8"/>
  <c r="J11" i="8"/>
  <c r="R24" i="8"/>
  <c r="I24" i="8"/>
  <c r="C24" i="8"/>
  <c r="C11" i="8" s="1"/>
  <c r="I23" i="8"/>
  <c r="C23" i="8"/>
  <c r="R22" i="8"/>
  <c r="I22" i="8"/>
  <c r="C22" i="8"/>
  <c r="R21" i="8"/>
  <c r="I21" i="8"/>
  <c r="C21" i="8"/>
  <c r="R20" i="8"/>
  <c r="I20" i="8"/>
  <c r="C20" i="8"/>
  <c r="R19" i="8"/>
  <c r="I19" i="8"/>
  <c r="C19" i="8"/>
  <c r="R18" i="8"/>
  <c r="I18" i="8"/>
  <c r="C18" i="8"/>
  <c r="R17" i="8"/>
  <c r="I17" i="8"/>
  <c r="C17" i="8"/>
  <c r="R16" i="8"/>
  <c r="I16" i="8"/>
  <c r="C16" i="8"/>
  <c r="R15" i="8"/>
  <c r="I15" i="8"/>
  <c r="C15" i="8"/>
  <c r="R14" i="8"/>
  <c r="I14" i="8"/>
  <c r="C14" i="8"/>
  <c r="R13" i="8"/>
  <c r="I13" i="8"/>
  <c r="C13" i="8"/>
  <c r="B11" i="7"/>
  <c r="D11" i="7"/>
  <c r="E11" i="7"/>
  <c r="F11" i="7"/>
  <c r="G11" i="7"/>
  <c r="H11" i="7"/>
  <c r="I11" i="7"/>
  <c r="J11" i="7"/>
  <c r="L11" i="7"/>
  <c r="N11" i="7"/>
  <c r="Q11" i="7"/>
  <c r="T11" i="7"/>
  <c r="C13" i="7"/>
  <c r="C14" i="7"/>
  <c r="C15" i="7"/>
  <c r="C16" i="7"/>
  <c r="C17" i="7"/>
  <c r="C18" i="7"/>
  <c r="C19" i="7"/>
  <c r="C20" i="7"/>
  <c r="C21" i="7"/>
  <c r="C22" i="7"/>
  <c r="C23" i="7"/>
  <c r="C24" i="7"/>
  <c r="C11" i="7" s="1"/>
  <c r="I11" i="8" l="1"/>
  <c r="T11" i="4" l="1"/>
  <c r="R24" i="4" l="1"/>
  <c r="R23" i="4"/>
  <c r="R22" i="4"/>
  <c r="R21" i="4"/>
  <c r="R20" i="4"/>
  <c r="R19" i="4"/>
  <c r="R18" i="4"/>
  <c r="R17" i="4"/>
  <c r="R16" i="4"/>
  <c r="R15" i="4"/>
  <c r="R14" i="4"/>
  <c r="R13" i="4"/>
  <c r="S11" i="4"/>
  <c r="I14" i="4" l="1"/>
  <c r="I15" i="4"/>
  <c r="I16" i="4"/>
  <c r="I17" i="4"/>
  <c r="I18" i="4"/>
  <c r="I19" i="4"/>
  <c r="I20" i="4"/>
  <c r="I21" i="4"/>
  <c r="I22" i="4"/>
  <c r="I23" i="4"/>
  <c r="I24" i="4"/>
  <c r="I13" i="4"/>
  <c r="I11" i="4" s="1"/>
  <c r="J11" i="4"/>
  <c r="Q11" i="4"/>
  <c r="R11" i="4" s="1"/>
  <c r="N11" i="4"/>
  <c r="L11" i="4"/>
  <c r="H11" i="4"/>
  <c r="G11" i="4"/>
  <c r="F11" i="4"/>
  <c r="E11" i="4"/>
  <c r="D11" i="4"/>
  <c r="B11" i="4"/>
  <c r="C13" i="4" l="1"/>
  <c r="C14" i="4"/>
  <c r="C15" i="4"/>
  <c r="C16" i="4"/>
  <c r="C17" i="4"/>
  <c r="C18" i="4"/>
  <c r="C19" i="4"/>
  <c r="C20" i="4"/>
  <c r="C21" i="4"/>
  <c r="C22" i="4"/>
  <c r="C23" i="4"/>
  <c r="C24" i="4"/>
  <c r="C11" i="4" s="1"/>
</calcChain>
</file>

<file path=xl/sharedStrings.xml><?xml version="1.0" encoding="utf-8"?>
<sst xmlns="http://schemas.openxmlformats.org/spreadsheetml/2006/main" count="792" uniqueCount="145">
  <si>
    <t>（単位　　人、戸、ｍ、㎥）</t>
    <phoneticPr fontId="3"/>
  </si>
  <si>
    <t>年 度 ・ 月</t>
    <rPh sb="0" eb="1">
      <t>トシ</t>
    </rPh>
    <rPh sb="2" eb="3">
      <t>タビ</t>
    </rPh>
    <rPh sb="6" eb="7">
      <t>ツキ</t>
    </rPh>
    <phoneticPr fontId="3"/>
  </si>
  <si>
    <t>給水人口</t>
    <rPh sb="0" eb="2">
      <t>キュウスイ</t>
    </rPh>
    <rPh sb="2" eb="4">
      <t>ジンコウ</t>
    </rPh>
    <phoneticPr fontId="3"/>
  </si>
  <si>
    <t>給　　水　　戸　　数　　</t>
    <rPh sb="0" eb="1">
      <t>キュウ</t>
    </rPh>
    <rPh sb="3" eb="4">
      <t>ミズ</t>
    </rPh>
    <rPh sb="6" eb="7">
      <t>ト</t>
    </rPh>
    <rPh sb="9" eb="10">
      <t>カズ</t>
    </rPh>
    <phoneticPr fontId="3"/>
  </si>
  <si>
    <t>有　　　収　　　水　　　量　　　</t>
    <rPh sb="0" eb="1">
      <t>ユウ</t>
    </rPh>
    <rPh sb="4" eb="5">
      <t>シュウ</t>
    </rPh>
    <rPh sb="8" eb="9">
      <t>ミズ</t>
    </rPh>
    <rPh sb="12" eb="13">
      <t>リョウ</t>
    </rPh>
    <phoneticPr fontId="3"/>
  </si>
  <si>
    <t>　　導・送・配水管
　　延長</t>
    <rPh sb="2" eb="3">
      <t>ドウ</t>
    </rPh>
    <rPh sb="4" eb="5">
      <t>ソウ</t>
    </rPh>
    <rPh sb="6" eb="9">
      <t>ハイスイカン</t>
    </rPh>
    <phoneticPr fontId="3"/>
  </si>
  <si>
    <t>貯　　　　水　　　　量</t>
    <rPh sb="0" eb="1">
      <t>チョ</t>
    </rPh>
    <rPh sb="5" eb="6">
      <t>ミズ</t>
    </rPh>
    <rPh sb="10" eb="11">
      <t>リョウ</t>
    </rPh>
    <phoneticPr fontId="3"/>
  </si>
  <si>
    <t>給　　　　　水　　　　　量</t>
    <rPh sb="0" eb="1">
      <t>キュウ</t>
    </rPh>
    <rPh sb="6" eb="7">
      <t>ミズ</t>
    </rPh>
    <rPh sb="12" eb="13">
      <t>リョウ</t>
    </rPh>
    <phoneticPr fontId="3"/>
  </si>
  <si>
    <t>年 度 ・ 月</t>
    <rPh sb="0" eb="1">
      <t>ネン</t>
    </rPh>
    <rPh sb="2" eb="3">
      <t>タビ</t>
    </rPh>
    <rPh sb="6" eb="7">
      <t>ツキ</t>
    </rPh>
    <phoneticPr fontId="3"/>
  </si>
  <si>
    <t>総　　数</t>
    <rPh sb="0" eb="1">
      <t>フサ</t>
    </rPh>
    <rPh sb="3" eb="4">
      <t>カズ</t>
    </rPh>
    <phoneticPr fontId="3"/>
  </si>
  <si>
    <t>専　　　　　用</t>
    <rPh sb="0" eb="1">
      <t>セン</t>
    </rPh>
    <rPh sb="6" eb="7">
      <t>ヨウ</t>
    </rPh>
    <phoneticPr fontId="3"/>
  </si>
  <si>
    <t>共用</t>
    <rPh sb="0" eb="2">
      <t>キョウヨウ</t>
    </rPh>
    <phoneticPr fontId="3"/>
  </si>
  <si>
    <t>船舶</t>
    <rPh sb="0" eb="2">
      <t>センパク</t>
    </rPh>
    <phoneticPr fontId="3"/>
  </si>
  <si>
    <t>年 度 ・ 月 末</t>
    <rPh sb="0" eb="1">
      <t>トシ</t>
    </rPh>
    <rPh sb="2" eb="3">
      <t>タビ</t>
    </rPh>
    <rPh sb="6" eb="7">
      <t>ツキ</t>
    </rPh>
    <rPh sb="8" eb="9">
      <t>スエ</t>
    </rPh>
    <phoneticPr fontId="3"/>
  </si>
  <si>
    <t>最　　　大</t>
    <rPh sb="0" eb="1">
      <t>サイ</t>
    </rPh>
    <rPh sb="4" eb="5">
      <t>ダイ</t>
    </rPh>
    <phoneticPr fontId="3"/>
  </si>
  <si>
    <t>最　　　小</t>
    <rPh sb="0" eb="1">
      <t>サイ</t>
    </rPh>
    <rPh sb="4" eb="5">
      <t>ショウ</t>
    </rPh>
    <phoneticPr fontId="3"/>
  </si>
  <si>
    <t>１日平均</t>
    <rPh sb="0" eb="2">
      <t>イチニチ</t>
    </rPh>
    <rPh sb="2" eb="4">
      <t>ヘイキン</t>
    </rPh>
    <phoneticPr fontId="3"/>
  </si>
  <si>
    <t>最　　大</t>
    <rPh sb="0" eb="1">
      <t>サイ</t>
    </rPh>
    <rPh sb="3" eb="4">
      <t>ダイ</t>
    </rPh>
    <phoneticPr fontId="3"/>
  </si>
  <si>
    <t>最　　小</t>
    <rPh sb="0" eb="1">
      <t>サイ</t>
    </rPh>
    <rPh sb="3" eb="4">
      <t>ショウ</t>
    </rPh>
    <phoneticPr fontId="3"/>
  </si>
  <si>
    <t>一　　般</t>
    <rPh sb="0" eb="1">
      <t>１</t>
    </rPh>
    <rPh sb="3" eb="4">
      <t>バン</t>
    </rPh>
    <phoneticPr fontId="3"/>
  </si>
  <si>
    <t>浴場業</t>
    <rPh sb="0" eb="2">
      <t>ヨクジョウ</t>
    </rPh>
    <rPh sb="2" eb="3">
      <t>ギョウ</t>
    </rPh>
    <phoneticPr fontId="3"/>
  </si>
  <si>
    <t>浴場業</t>
    <rPh sb="0" eb="1">
      <t>ヨク</t>
    </rPh>
    <rPh sb="1" eb="2">
      <t>バ</t>
    </rPh>
    <rPh sb="2" eb="3">
      <t>ギョウ</t>
    </rPh>
    <phoneticPr fontId="3"/>
  </si>
  <si>
    <t>-</t>
  </si>
  <si>
    <t>　　３０年度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</si>
  <si>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</si>
  <si>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</si>
  <si>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</si>
  <si>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</si>
  <si>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</si>
  <si>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</si>
  <si>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</si>
  <si>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</si>
  <si>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</si>
  <si>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.</t>
    <phoneticPr fontId="3"/>
  </si>
  <si>
    <t>資料　　市上下水道局事業管理課</t>
    <phoneticPr fontId="3"/>
  </si>
  <si>
    <t>（注）１．導・送・配水管延長については、ずい道等を含む。</t>
    <rPh sb="5" eb="6">
      <t>ミチビ</t>
    </rPh>
    <rPh sb="7" eb="8">
      <t>オク</t>
    </rPh>
    <rPh sb="9" eb="12">
      <t>ハイスイカン</t>
    </rPh>
    <rPh sb="12" eb="14">
      <t>エンチョウ</t>
    </rPh>
    <rPh sb="22" eb="23">
      <t>ミチ</t>
    </rPh>
    <rPh sb="23" eb="24">
      <t>ナド</t>
    </rPh>
    <rPh sb="25" eb="26">
      <t>フク</t>
    </rPh>
    <phoneticPr fontId="3"/>
  </si>
  <si>
    <t>　　令和　元年度</t>
    <rPh sb="2" eb="4">
      <t>レイワ</t>
    </rPh>
    <rPh sb="5" eb="6">
      <t>モト</t>
    </rPh>
    <phoneticPr fontId="3"/>
  </si>
  <si>
    <t>　　元年度</t>
    <rPh sb="2" eb="3">
      <t>モト</t>
    </rPh>
    <phoneticPr fontId="3"/>
  </si>
  <si>
    <t>５月</t>
    <phoneticPr fontId="3"/>
  </si>
  <si>
    <t>総　数</t>
    <rPh sb="0" eb="1">
      <t>ソウ</t>
    </rPh>
    <rPh sb="2" eb="3">
      <t>スウ</t>
    </rPh>
    <phoneticPr fontId="3"/>
  </si>
  <si>
    <t>平成　３０年度</t>
    <rPh sb="0" eb="2">
      <t>ヘイセイ</t>
    </rPh>
    <phoneticPr fontId="3"/>
  </si>
  <si>
    <t>　　　 ２年度</t>
  </si>
  <si>
    <t>　　　３年度</t>
  </si>
  <si>
    <t>　　２年度</t>
  </si>
  <si>
    <t>　　３年度</t>
  </si>
  <si>
    <t>　　４年度</t>
    <phoneticPr fontId="3"/>
  </si>
  <si>
    <t>　　　４年度</t>
    <phoneticPr fontId="3"/>
  </si>
  <si>
    <t>５月</t>
  </si>
  <si>
    <t>年　度　・　種　別</t>
    <rPh sb="0" eb="1">
      <t>ネン</t>
    </rPh>
    <rPh sb="2" eb="3">
      <t>ド</t>
    </rPh>
    <rPh sb="6" eb="7">
      <t>タネ</t>
    </rPh>
    <rPh sb="8" eb="9">
      <t>ベツ</t>
    </rPh>
    <phoneticPr fontId="3"/>
  </si>
  <si>
    <t>行政区域</t>
    <rPh sb="0" eb="2">
      <t>ギョウセイ</t>
    </rPh>
    <rPh sb="2" eb="4">
      <t>クイキ</t>
    </rPh>
    <phoneticPr fontId="3"/>
  </si>
  <si>
    <t>事業計画区域</t>
    <rPh sb="0" eb="2">
      <t>ジギョウ</t>
    </rPh>
    <rPh sb="2" eb="4">
      <t>ケイカク</t>
    </rPh>
    <rPh sb="4" eb="6">
      <t>クイキ</t>
    </rPh>
    <phoneticPr fontId="3"/>
  </si>
  <si>
    <t>雨水排水区域</t>
    <rPh sb="0" eb="2">
      <t>ウスイ</t>
    </rPh>
    <rPh sb="2" eb="4">
      <t>ハイスイ</t>
    </rPh>
    <rPh sb="4" eb="6">
      <t>クイキ</t>
    </rPh>
    <phoneticPr fontId="3"/>
  </si>
  <si>
    <t>処理区域</t>
    <rPh sb="0" eb="2">
      <t>ショリ</t>
    </rPh>
    <rPh sb="2" eb="4">
      <t>クイキ</t>
    </rPh>
    <phoneticPr fontId="3"/>
  </si>
  <si>
    <t>普　及　率</t>
    <rPh sb="0" eb="1">
      <t>ススム</t>
    </rPh>
    <rPh sb="2" eb="3">
      <t>オヨブ</t>
    </rPh>
    <rPh sb="4" eb="5">
      <t>リツ</t>
    </rPh>
    <phoneticPr fontId="3"/>
  </si>
  <si>
    <t>水  洗  化</t>
    <rPh sb="0" eb="1">
      <t>ミズ</t>
    </rPh>
    <rPh sb="3" eb="4">
      <t>ススグ</t>
    </rPh>
    <rPh sb="6" eb="7">
      <t>カ</t>
    </rPh>
    <phoneticPr fontId="3"/>
  </si>
  <si>
    <t>水洗化率</t>
    <rPh sb="0" eb="3">
      <t>スイセンカ</t>
    </rPh>
    <rPh sb="3" eb="4">
      <t>リツ</t>
    </rPh>
    <phoneticPr fontId="3"/>
  </si>
  <si>
    <t>処理量</t>
    <rPh sb="0" eb="2">
      <t>ショリ</t>
    </rPh>
    <rPh sb="2" eb="3">
      <t>リョウ</t>
    </rPh>
    <phoneticPr fontId="3"/>
  </si>
  <si>
    <t>処理場数</t>
    <rPh sb="0" eb="2">
      <t>ショリ</t>
    </rPh>
    <rPh sb="2" eb="3">
      <t>バ</t>
    </rPh>
    <rPh sb="3" eb="4">
      <t>スウ</t>
    </rPh>
    <phoneticPr fontId="3"/>
  </si>
  <si>
    <t>ポ　　ン　　プ　　場　　数</t>
    <rPh sb="9" eb="10">
      <t>ジョウ</t>
    </rPh>
    <rPh sb="12" eb="13">
      <t>スウ</t>
    </rPh>
    <phoneticPr fontId="3"/>
  </si>
  <si>
    <t>管きょ延長</t>
    <rPh sb="0" eb="1">
      <t>カン</t>
    </rPh>
    <rPh sb="3" eb="5">
      <t>エンチョウ</t>
    </rPh>
    <phoneticPr fontId="3"/>
  </si>
  <si>
    <t>人　　口（a）</t>
    <rPh sb="0" eb="1">
      <t>ヒト</t>
    </rPh>
    <rPh sb="3" eb="4">
      <t>クチ</t>
    </rPh>
    <phoneticPr fontId="3"/>
  </si>
  <si>
    <t>世　帯　数</t>
    <rPh sb="0" eb="1">
      <t>ヨ</t>
    </rPh>
    <rPh sb="2" eb="3">
      <t>オビ</t>
    </rPh>
    <rPh sb="4" eb="5">
      <t>カズ</t>
    </rPh>
    <phoneticPr fontId="3"/>
  </si>
  <si>
    <t>面　　　　積</t>
    <rPh sb="0" eb="1">
      <t>メン</t>
    </rPh>
    <rPh sb="5" eb="6">
      <t>セキ</t>
    </rPh>
    <phoneticPr fontId="3"/>
  </si>
  <si>
    <t>人　　　　口</t>
    <rPh sb="0" eb="1">
      <t>ヒト</t>
    </rPh>
    <rPh sb="5" eb="6">
      <t>クチ</t>
    </rPh>
    <phoneticPr fontId="3"/>
  </si>
  <si>
    <t>人　　口（b）</t>
    <rPh sb="0" eb="1">
      <t>ヒト</t>
    </rPh>
    <rPh sb="3" eb="4">
      <t>クチ</t>
    </rPh>
    <phoneticPr fontId="3"/>
  </si>
  <si>
    <t>（b/a）</t>
    <phoneticPr fontId="3"/>
  </si>
  <si>
    <t>人　　口（ｃ）</t>
    <rPh sb="0" eb="1">
      <t>ヒト</t>
    </rPh>
    <rPh sb="3" eb="4">
      <t>クチ</t>
    </rPh>
    <phoneticPr fontId="3"/>
  </si>
  <si>
    <t>（c/b）</t>
    <phoneticPr fontId="3"/>
  </si>
  <si>
    <t>(１日あたり）</t>
    <rPh sb="2" eb="3">
      <t>ニチ</t>
    </rPh>
    <phoneticPr fontId="3"/>
  </si>
  <si>
    <t>汚    水</t>
    <rPh sb="0" eb="1">
      <t>キタナ</t>
    </rPh>
    <rPh sb="5" eb="6">
      <t>ミズ</t>
    </rPh>
    <phoneticPr fontId="3"/>
  </si>
  <si>
    <t>雨    水</t>
    <rPh sb="0" eb="1">
      <t>アメ</t>
    </rPh>
    <rPh sb="5" eb="6">
      <t>ミズ</t>
    </rPh>
    <phoneticPr fontId="3"/>
  </si>
  <si>
    <t>ﾏﾝﾎｰﾙﾎﾟﾝﾌﾟ</t>
    <phoneticPr fontId="3"/>
  </si>
  <si>
    <t>人</t>
    <rPh sb="0" eb="1">
      <t>ヒト</t>
    </rPh>
    <phoneticPr fontId="3"/>
  </si>
  <si>
    <t>世帯</t>
    <rPh sb="0" eb="2">
      <t>セタイ</t>
    </rPh>
    <phoneticPr fontId="3"/>
  </si>
  <si>
    <t>ha</t>
    <phoneticPr fontId="3"/>
  </si>
  <si>
    <t>％</t>
    <phoneticPr fontId="3"/>
  </si>
  <si>
    <t xml:space="preserve">％ </t>
    <phoneticPr fontId="3"/>
  </si>
  <si>
    <t>㎥</t>
    <phoneticPr fontId="3"/>
  </si>
  <si>
    <t>箇所</t>
    <rPh sb="0" eb="2">
      <t>カショ</t>
    </rPh>
    <phoneticPr fontId="3"/>
  </si>
  <si>
    <t>ｋｍ</t>
    <phoneticPr fontId="3"/>
  </si>
  <si>
    <t>公共下水道</t>
  </si>
  <si>
    <t>特定環境保全公共下水道</t>
  </si>
  <si>
    <t>農業集落排水</t>
  </si>
  <si>
    <t>漁業集落排水</t>
  </si>
  <si>
    <t>計</t>
  </si>
  <si>
    <t>平成３０年度</t>
  </si>
  <si>
    <t>令和元年度</t>
    <rPh sb="0" eb="3">
      <t>レイワモト</t>
    </rPh>
    <phoneticPr fontId="3"/>
  </si>
  <si>
    <t>令和２年度</t>
    <rPh sb="0" eb="1">
      <t>レイ</t>
    </rPh>
    <rPh sb="1" eb="2">
      <t>カズ</t>
    </rPh>
    <rPh sb="3" eb="5">
      <t>ネンド</t>
    </rPh>
    <phoneticPr fontId="3"/>
  </si>
  <si>
    <t>資料　　市上下水道局事業管理課　　</t>
    <rPh sb="0" eb="2">
      <t>シリョウ</t>
    </rPh>
    <rPh sb="4" eb="5">
      <t>イチ</t>
    </rPh>
    <rPh sb="5" eb="7">
      <t>ジョウゲ</t>
    </rPh>
    <rPh sb="7" eb="10">
      <t>スイドウキョク</t>
    </rPh>
    <rPh sb="10" eb="12">
      <t>ジギョウ</t>
    </rPh>
    <rPh sb="12" eb="15">
      <t>カンリカ</t>
    </rPh>
    <phoneticPr fontId="3"/>
  </si>
  <si>
    <t>（注）　行政区域人口及び世帯数については、各年度の3月末日の住民基本台帳に基づく数値である。　　</t>
    <phoneticPr fontId="3"/>
  </si>
  <si>
    <t>令和３年度</t>
    <rPh sb="0" eb="1">
      <t>レイ</t>
    </rPh>
    <rPh sb="1" eb="2">
      <t>カズ</t>
    </rPh>
    <rPh sb="3" eb="5">
      <t>ネンド</t>
    </rPh>
    <phoneticPr fontId="3"/>
  </si>
  <si>
    <t>令和４年度</t>
    <rPh sb="0" eb="1">
      <t>レイ</t>
    </rPh>
    <rPh sb="1" eb="2">
      <t>カズ</t>
    </rPh>
    <rPh sb="3" eb="5">
      <t>ネンド</t>
    </rPh>
    <phoneticPr fontId="3"/>
  </si>
  <si>
    <t>-</t>
    <phoneticPr fontId="3"/>
  </si>
  <si>
    <t>下　水　道　施　設　及　び  処　理　状　況</t>
    <rPh sb="0" eb="1">
      <t>シタ</t>
    </rPh>
    <rPh sb="2" eb="3">
      <t>ミズ</t>
    </rPh>
    <rPh sb="4" eb="5">
      <t>ミチ</t>
    </rPh>
    <rPh sb="6" eb="7">
      <t>シ</t>
    </rPh>
    <rPh sb="8" eb="9">
      <t>セツ</t>
    </rPh>
    <rPh sb="10" eb="11">
      <t>オヨ</t>
    </rPh>
    <phoneticPr fontId="3"/>
  </si>
  <si>
    <t>水　　道　　供　　給　　状　　況</t>
    <rPh sb="0" eb="1">
      <t>ミズ</t>
    </rPh>
    <rPh sb="3" eb="4">
      <t>ミチ</t>
    </rPh>
    <rPh sb="6" eb="7">
      <t>トモ</t>
    </rPh>
    <rPh sb="9" eb="10">
      <t>キュウ</t>
    </rPh>
    <phoneticPr fontId="3"/>
  </si>
  <si>
    <t>令和４年４月</t>
    <rPh sb="0" eb="2">
      <t>レイワ</t>
    </rPh>
    <phoneticPr fontId="3"/>
  </si>
  <si>
    <t>令和５年１月</t>
    <rPh sb="0" eb="2">
      <t>レイワ</t>
    </rPh>
    <phoneticPr fontId="3"/>
  </si>
  <si>
    <t>平成　２９年度</t>
    <rPh sb="0" eb="2">
      <t>ヘイセイ</t>
    </rPh>
    <phoneticPr fontId="3"/>
  </si>
  <si>
    <t>　　３０年度</t>
    <phoneticPr fontId="3"/>
  </si>
  <si>
    <t>　　　 ２年度</t>
    <phoneticPr fontId="3"/>
  </si>
  <si>
    <t>　　２年度</t>
    <phoneticPr fontId="3"/>
  </si>
  <si>
    <t>　　　３年度</t>
    <phoneticPr fontId="3"/>
  </si>
  <si>
    <t>　　３年度</t>
    <phoneticPr fontId="3"/>
  </si>
  <si>
    <t>　　　 ５月</t>
    <phoneticPr fontId="3"/>
  </si>
  <si>
    <t>水　　道　　供　　給　　状　　況</t>
    <rPh sb="0" eb="1">
      <t>ミズ</t>
    </rPh>
    <rPh sb="3" eb="4">
      <t>ミチ</t>
    </rPh>
    <rPh sb="6" eb="7">
      <t>トモ</t>
    </rPh>
    <rPh sb="9" eb="10">
      <t>キュウ</t>
    </rPh>
    <rPh sb="12" eb="13">
      <t>ジョウ</t>
    </rPh>
    <rPh sb="15" eb="16">
      <t>キョウ</t>
    </rPh>
    <phoneticPr fontId="3"/>
  </si>
  <si>
    <t>令和３年４月</t>
    <rPh sb="0" eb="2">
      <t>レイワ</t>
    </rPh>
    <phoneticPr fontId="3"/>
  </si>
  <si>
    <t>令和４年１月</t>
    <rPh sb="0" eb="2">
      <t>レイワ</t>
    </rPh>
    <phoneticPr fontId="3"/>
  </si>
  <si>
    <t>　　２９年度</t>
    <phoneticPr fontId="3"/>
  </si>
  <si>
    <t>令和５年１月</t>
    <rPh sb="0" eb="2">
      <t>レイワ</t>
    </rPh>
    <rPh sb="3" eb="4">
      <t>ネン</t>
    </rPh>
    <rPh sb="5" eb="6">
      <t>ガツ</t>
    </rPh>
    <phoneticPr fontId="3"/>
  </si>
  <si>
    <t>　　　５年度</t>
  </si>
  <si>
    <t>　　５年度</t>
  </si>
  <si>
    <t>令和５年４月</t>
    <rPh sb="0" eb="2">
      <t>レイワ</t>
    </rPh>
    <phoneticPr fontId="3"/>
  </si>
  <si>
    <t>令和６年１月</t>
    <rPh sb="0" eb="2">
      <t>レイワ</t>
    </rPh>
    <rPh sb="3" eb="4">
      <t>ネン</t>
    </rPh>
    <rPh sb="5" eb="6">
      <t>ガツ</t>
    </rPh>
    <phoneticPr fontId="3"/>
  </si>
  <si>
    <t>令和６年１月</t>
    <rPh sb="0" eb="2">
      <t>レイワ</t>
    </rPh>
    <phoneticPr fontId="3"/>
  </si>
  <si>
    <t>平成２９年度</t>
  </si>
  <si>
    <t>令和3年度</t>
    <rPh sb="0" eb="1">
      <t>レイ</t>
    </rPh>
    <rPh sb="1" eb="2">
      <t>カズ</t>
    </rPh>
    <rPh sb="3" eb="5">
      <t>ネンド</t>
    </rPh>
    <phoneticPr fontId="3"/>
  </si>
  <si>
    <t>下　水　道　施　設　及　び　処　理　状　況</t>
    <rPh sb="0" eb="1">
      <t>シタ</t>
    </rPh>
    <rPh sb="2" eb="3">
      <t>ミズ</t>
    </rPh>
    <rPh sb="4" eb="5">
      <t>ミチ</t>
    </rPh>
    <rPh sb="6" eb="7">
      <t>シ</t>
    </rPh>
    <rPh sb="8" eb="9">
      <t>セツ</t>
    </rPh>
    <rPh sb="10" eb="11">
      <t>オヨ</t>
    </rPh>
    <rPh sb="14" eb="15">
      <t>トコロ</t>
    </rPh>
    <rPh sb="16" eb="17">
      <t>リ</t>
    </rPh>
    <rPh sb="18" eb="19">
      <t>ジョウ</t>
    </rPh>
    <rPh sb="20" eb="21">
      <t>キョウ</t>
    </rPh>
    <phoneticPr fontId="3"/>
  </si>
  <si>
    <t>令和５年度</t>
    <rPh sb="0" eb="1">
      <t>レイ</t>
    </rPh>
    <rPh sb="1" eb="2">
      <t>カズ</t>
    </rPh>
    <rPh sb="3" eb="5">
      <t>ネンド</t>
    </rPh>
    <phoneticPr fontId="3"/>
  </si>
  <si>
    <t>特定環境保全公共下水道</t>
    <phoneticPr fontId="3"/>
  </si>
  <si>
    <t>（注）　管きょ延長は長与町の一部を含む。</t>
    <rPh sb="4" eb="5">
      <t>カン</t>
    </rPh>
    <rPh sb="7" eb="9">
      <t>エンチョウ</t>
    </rPh>
    <rPh sb="10" eb="13">
      <t>ナガヨチョウ</t>
    </rPh>
    <rPh sb="14" eb="16">
      <t>イチブ</t>
    </rPh>
    <rPh sb="17" eb="18">
      <t>フク</t>
    </rPh>
    <phoneticPr fontId="3"/>
  </si>
  <si>
    <t>（注）２．全項目において長与町の一部を含む。</t>
    <phoneticPr fontId="3"/>
  </si>
  <si>
    <t>r8</t>
    <phoneticPr fontId="3"/>
  </si>
  <si>
    <t>r16</t>
    <phoneticPr fontId="3"/>
  </si>
  <si>
    <t>r16,685,000</t>
    <phoneticPr fontId="3"/>
  </si>
  <si>
    <t>r16,312,000</t>
    <phoneticPr fontId="3"/>
  </si>
  <si>
    <t>r9,779,000</t>
    <phoneticPr fontId="3"/>
  </si>
  <si>
    <t>r11,120,000</t>
    <phoneticPr fontId="3"/>
  </si>
  <si>
    <t>r16,685,000</t>
    <phoneticPr fontId="3"/>
  </si>
  <si>
    <t>r9,779,000</t>
    <phoneticPr fontId="3"/>
  </si>
  <si>
    <t>（注）3.給水量の１日平均については、うるう年を考慮し、令和6年2月の分母は29、令和5年度の分母は366としている。</t>
    <rPh sb="1" eb="2">
      <t>チュウ</t>
    </rPh>
    <rPh sb="5" eb="8">
      <t>キュウスイリョウ</t>
    </rPh>
    <rPh sb="10" eb="11">
      <t>ニチ</t>
    </rPh>
    <rPh sb="11" eb="13">
      <t>ヘイキン</t>
    </rPh>
    <rPh sb="22" eb="23">
      <t>ドシ</t>
    </rPh>
    <rPh sb="24" eb="26">
      <t>コウリョ</t>
    </rPh>
    <rPh sb="28" eb="30">
      <t>レイワ</t>
    </rPh>
    <rPh sb="31" eb="32">
      <t>ネン</t>
    </rPh>
    <rPh sb="33" eb="34">
      <t>ガツ</t>
    </rPh>
    <rPh sb="35" eb="37">
      <t>ブンボ</t>
    </rPh>
    <rPh sb="41" eb="43">
      <t>レイワ</t>
    </rPh>
    <rPh sb="44" eb="46">
      <t>ネンド</t>
    </rPh>
    <rPh sb="47" eb="49">
      <t>ブンボ</t>
    </rPh>
    <phoneticPr fontId="3"/>
  </si>
  <si>
    <t>r9,779,000</t>
    <phoneticPr fontId="3"/>
  </si>
  <si>
    <t>r16,685,000</t>
    <phoneticPr fontId="3"/>
  </si>
  <si>
    <t>r16,312,000</t>
    <phoneticPr fontId="3"/>
  </si>
  <si>
    <t>r11,120,000</t>
    <phoneticPr fontId="3"/>
  </si>
  <si>
    <t>　　　 令和   ２年度</t>
    <rPh sb="4" eb="6">
      <t>レイワ</t>
    </rPh>
    <phoneticPr fontId="3"/>
  </si>
  <si>
    <t>　　　４年度</t>
  </si>
  <si>
    <t>　　４年度</t>
  </si>
  <si>
    <t>　　　６年度</t>
  </si>
  <si>
    <t>　　６年度</t>
  </si>
  <si>
    <t>令和６年４月</t>
    <rPh sb="0" eb="2">
      <t>レイワ</t>
    </rPh>
    <phoneticPr fontId="3"/>
  </si>
  <si>
    <t>令和７年１月</t>
    <rPh sb="0" eb="2">
      <t>レイワ</t>
    </rPh>
    <phoneticPr fontId="3"/>
  </si>
  <si>
    <t>令和７年１月</t>
    <rPh sb="0" eb="2">
      <t>レイワ</t>
    </rPh>
    <rPh sb="3" eb="4">
      <t>ネン</t>
    </rPh>
    <rPh sb="5" eb="6">
      <t>ガツ</t>
    </rPh>
    <phoneticPr fontId="3"/>
  </si>
  <si>
    <t>令和6年度</t>
    <rPh sb="0" eb="1">
      <t>レイ</t>
    </rPh>
    <rPh sb="1" eb="2">
      <t>カズ</t>
    </rPh>
    <rPh sb="3" eb="5">
      <t>ネンド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</si>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</sst>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176" formatCode="_ * #,##0_ ;_ * \-#,##0_ ;_ * &quot;-&quot;??_ ;_ @_ "/>
    <numFmt numFmtId="177" formatCode="#,##0_-"/>
    <numFmt numFmtId="178" formatCode="0_);[Red]\(0\)"/>
    <numFmt numFmtId="179" formatCode="#,##0;\▲#,##0;\-"/>
    <numFmt numFmtId="180" formatCode="#,##0;&quot;△ &quot;#,##0"/>
    <numFmt numFmtId="181" formatCode="#,##0.0_);[Red]\(#,##0.0\)"/>
    <numFmt numFmtId="182" formatCode="#,##0_);[Red]\(#,##0\)"/>
    <numFmt numFmtId="183" formatCode="0.0_ "/>
    <numFmt numFmtId="184" formatCode="0.0_);[Red]\(0.0\)"/>
    <numFmt numFmtId="185" formatCode="_ * #,##0.0_ ;_ * \-#,##0.0_ ;_ * &quot;-&quot;_ ;_ @_ "/>
    <numFmt numFmtId="186" formatCode="_ * #,##0.0_ ;_ * \-#,##0.0_ ;_ * &quot;-&quot;??_ ;_ @_ "/>
    <numFmt numFmtId="187" formatCode="_ * #,##0.0_ ;_ * \-#,##0.0_ ;_ * &quot;-&quot;?_ ;_ @_ "/>
    <numFmt numFmtId="188" formatCode="_ * #,##0_ ;_ * \-#,##0_ ;_ * &quot;-&quot;?_ ;_ @_ "/>
    <numFmt numFmtId="189" formatCode="#,##0.0_ "/>
    <numFmt numFmtId="190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41" fontId="5" fillId="0" borderId="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1" fontId="5" fillId="0" borderId="0" xfId="0" applyNumberFormat="1" applyFont="1" applyAlignment="1" applyProtection="1">
      <alignment vertical="center"/>
      <protection locked="0"/>
    </xf>
    <xf numFmtId="0" fontId="5" fillId="0" borderId="20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79" fontId="0" fillId="0" borderId="0" xfId="0" applyNumberFormat="1" applyAlignment="1">
      <alignment vertical="center"/>
    </xf>
    <xf numFmtId="178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5" fillId="0" borderId="1" xfId="0" applyFont="1" applyBorder="1" applyAlignment="1">
      <alignment vertical="distributed"/>
    </xf>
    <xf numFmtId="0" fontId="5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5" fillId="0" borderId="22" xfId="0" applyFont="1" applyBorder="1" applyAlignment="1">
      <alignment horizontal="center"/>
    </xf>
    <xf numFmtId="41" fontId="5" fillId="0" borderId="22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right"/>
    </xf>
    <xf numFmtId="4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180" fontId="5" fillId="0" borderId="0" xfId="0" applyNumberFormat="1" applyFont="1"/>
    <xf numFmtId="0" fontId="5" fillId="0" borderId="13" xfId="0" applyFont="1" applyBorder="1" applyAlignment="1">
      <alignment horizontal="distributed" vertical="center"/>
    </xf>
    <xf numFmtId="181" fontId="5" fillId="0" borderId="0" xfId="0" applyNumberFormat="1" applyFont="1"/>
    <xf numFmtId="182" fontId="5" fillId="0" borderId="0" xfId="0" applyNumberFormat="1" applyFont="1"/>
    <xf numFmtId="183" fontId="5" fillId="0" borderId="0" xfId="2" applyNumberFormat="1" applyFont="1" applyFill="1" applyBorder="1" applyAlignment="1"/>
    <xf numFmtId="41" fontId="5" fillId="0" borderId="0" xfId="0" applyNumberFormat="1" applyFont="1"/>
    <xf numFmtId="184" fontId="5" fillId="0" borderId="0" xfId="0" applyNumberFormat="1" applyFont="1"/>
    <xf numFmtId="185" fontId="5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horizontal="right" vertical="center"/>
    </xf>
    <xf numFmtId="186" fontId="5" fillId="0" borderId="0" xfId="0" applyNumberFormat="1" applyFont="1"/>
    <xf numFmtId="0" fontId="7" fillId="0" borderId="0" xfId="0" applyFont="1"/>
    <xf numFmtId="181" fontId="5" fillId="0" borderId="0" xfId="3" applyNumberFormat="1" applyFont="1"/>
    <xf numFmtId="182" fontId="5" fillId="0" borderId="0" xfId="3" applyNumberFormat="1" applyFont="1"/>
    <xf numFmtId="41" fontId="5" fillId="0" borderId="0" xfId="3" applyNumberFormat="1" applyFont="1"/>
    <xf numFmtId="41" fontId="5" fillId="0" borderId="0" xfId="3" applyNumberFormat="1" applyFont="1" applyAlignment="1">
      <alignment horizontal="right"/>
    </xf>
    <xf numFmtId="185" fontId="5" fillId="0" borderId="0" xfId="0" applyNumberFormat="1" applyFont="1"/>
    <xf numFmtId="187" fontId="5" fillId="0" borderId="0" xfId="0" applyNumberFormat="1" applyFont="1"/>
    <xf numFmtId="187" fontId="5" fillId="0" borderId="0" xfId="2" applyNumberFormat="1" applyFont="1" applyFill="1" applyBorder="1" applyAlignment="1">
      <alignment horizontal="right"/>
    </xf>
    <xf numFmtId="187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7" fontId="5" fillId="0" borderId="0" xfId="3" applyNumberFormat="1" applyFont="1"/>
    <xf numFmtId="187" fontId="5" fillId="0" borderId="0" xfId="3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186" fontId="5" fillId="0" borderId="0" xfId="2" applyNumberFormat="1" applyFont="1" applyFill="1" applyBorder="1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1" fontId="5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187" fontId="5" fillId="0" borderId="1" xfId="0" applyNumberFormat="1" applyFont="1" applyBorder="1"/>
    <xf numFmtId="188" fontId="5" fillId="0" borderId="1" xfId="0" applyNumberFormat="1" applyFont="1" applyBorder="1"/>
    <xf numFmtId="187" fontId="5" fillId="0" borderId="1" xfId="2" applyNumberFormat="1" applyFont="1" applyFill="1" applyBorder="1" applyAlignment="1">
      <alignment horizontal="right"/>
    </xf>
    <xf numFmtId="187" fontId="5" fillId="0" borderId="1" xfId="0" applyNumberFormat="1" applyFont="1" applyBorder="1" applyAlignment="1">
      <alignment horizontal="right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Alignment="1">
      <alignment horizontal="right" vertical="center"/>
    </xf>
    <xf numFmtId="49" fontId="5" fillId="0" borderId="13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188" fontId="5" fillId="0" borderId="0" xfId="0" applyNumberFormat="1" applyFont="1"/>
    <xf numFmtId="0" fontId="5" fillId="0" borderId="22" xfId="0" applyFont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41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5" xfId="3" applyNumberFormat="1" applyFont="1" applyBorder="1" applyAlignment="1">
      <alignment horizontal="center" vertical="center"/>
    </xf>
    <xf numFmtId="41" fontId="5" fillId="0" borderId="0" xfId="1" applyNumberFormat="1" applyFont="1" applyFill="1" applyBorder="1" applyAlignment="1" applyProtection="1">
      <alignment horizontal="right" vertical="center"/>
    </xf>
    <xf numFmtId="188" fontId="5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5" fillId="0" borderId="5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5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distributed"/>
    </xf>
    <xf numFmtId="3" fontId="5" fillId="0" borderId="1" xfId="3" applyNumberFormat="1" applyFont="1" applyBorder="1" applyAlignment="1">
      <alignment horizontal="center" vertical="center"/>
    </xf>
    <xf numFmtId="3" fontId="5" fillId="0" borderId="21" xfId="3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5" fillId="0" borderId="1" xfId="0" applyFont="1" applyFill="1" applyBorder="1"/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0" fontId="5" fillId="0" borderId="15" xfId="0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49" fontId="5" fillId="0" borderId="13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distributed"/>
    </xf>
    <xf numFmtId="0" fontId="5" fillId="0" borderId="1" xfId="0" applyFont="1" applyFill="1" applyBorder="1" applyAlignment="1">
      <alignment horizontal="left" vertical="distributed"/>
    </xf>
    <xf numFmtId="0" fontId="0" fillId="0" borderId="0" xfId="0" applyFont="1" applyFill="1"/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center"/>
    </xf>
    <xf numFmtId="41" fontId="5" fillId="0" borderId="2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1" fontId="5" fillId="0" borderId="7" xfId="0" applyNumberFormat="1" applyFont="1" applyFill="1" applyBorder="1" applyAlignment="1">
      <alignment horizontal="center" vertical="center"/>
    </xf>
    <xf numFmtId="41" fontId="5" fillId="0" borderId="3" xfId="0" applyNumberFormat="1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>
      <alignment horizontal="center" vertical="center"/>
    </xf>
    <xf numFmtId="41" fontId="5" fillId="0" borderId="4" xfId="0" applyNumberFormat="1" applyFont="1" applyFill="1" applyBorder="1" applyAlignment="1">
      <alignment horizontal="center" vertical="center"/>
    </xf>
    <xf numFmtId="41" fontId="5" fillId="0" borderId="6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1" fontId="5" fillId="0" borderId="16" xfId="0" applyNumberFormat="1" applyFont="1" applyFill="1" applyBorder="1" applyAlignment="1">
      <alignment horizontal="center" vertical="center"/>
    </xf>
    <xf numFmtId="41" fontId="5" fillId="0" borderId="16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12" xfId="0" applyFont="1" applyFill="1" applyBorder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horizontal="left" vertical="center"/>
    </xf>
    <xf numFmtId="0" fontId="5" fillId="0" borderId="13" xfId="0" applyFont="1" applyFill="1" applyBorder="1" applyAlignment="1">
      <alignment horizontal="distributed" vertical="center"/>
    </xf>
    <xf numFmtId="3" fontId="5" fillId="0" borderId="0" xfId="3" applyNumberFormat="1" applyFont="1" applyFill="1" applyAlignment="1">
      <alignment horizontal="center" vertical="center"/>
    </xf>
    <xf numFmtId="187" fontId="5" fillId="0" borderId="0" xfId="0" applyNumberFormat="1" applyFont="1" applyFill="1"/>
    <xf numFmtId="41" fontId="5" fillId="0" borderId="0" xfId="0" applyNumberFormat="1" applyFont="1" applyFill="1"/>
    <xf numFmtId="187" fontId="5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right"/>
    </xf>
    <xf numFmtId="0" fontId="7" fillId="0" borderId="0" xfId="0" applyFont="1" applyFill="1"/>
    <xf numFmtId="0" fontId="5" fillId="0" borderId="13" xfId="0" applyFont="1" applyFill="1" applyBorder="1" applyAlignment="1">
      <alignment horizontal="center" vertical="center"/>
    </xf>
    <xf numFmtId="180" fontId="5" fillId="0" borderId="0" xfId="0" applyNumberFormat="1" applyFont="1" applyFill="1"/>
    <xf numFmtId="3" fontId="5" fillId="0" borderId="0" xfId="3" applyNumberFormat="1" applyFont="1" applyFill="1" applyAlignment="1">
      <alignment horizontal="center" vertical="center"/>
    </xf>
    <xf numFmtId="188" fontId="5" fillId="0" borderId="0" xfId="0" applyNumberFormat="1" applyFont="1" applyFill="1"/>
    <xf numFmtId="3" fontId="5" fillId="0" borderId="15" xfId="3" applyNumberFormat="1" applyFont="1" applyFill="1" applyBorder="1" applyAlignment="1">
      <alignment horizontal="center" vertical="center"/>
    </xf>
    <xf numFmtId="189" fontId="5" fillId="0" borderId="0" xfId="0" applyNumberFormat="1" applyFont="1" applyFill="1"/>
    <xf numFmtId="190" fontId="5" fillId="0" borderId="0" xfId="0" applyNumberFormat="1" applyFont="1" applyFill="1"/>
    <xf numFmtId="183" fontId="5" fillId="0" borderId="0" xfId="0" applyNumberFormat="1" applyFont="1" applyFill="1"/>
    <xf numFmtId="185" fontId="5" fillId="0" borderId="0" xfId="0" applyNumberFormat="1" applyFont="1" applyFill="1"/>
    <xf numFmtId="188" fontId="5" fillId="0" borderId="0" xfId="0" applyNumberFormat="1" applyFont="1" applyFill="1" applyAlignment="1">
      <alignment horizontal="right"/>
    </xf>
    <xf numFmtId="0" fontId="0" fillId="0" borderId="1" xfId="0" applyFont="1" applyFill="1" applyBorder="1"/>
    <xf numFmtId="0" fontId="5" fillId="0" borderId="20" xfId="0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187" fontId="5" fillId="0" borderId="1" xfId="0" applyNumberFormat="1" applyFont="1" applyFill="1" applyBorder="1"/>
    <xf numFmtId="188" fontId="5" fillId="0" borderId="1" xfId="0" applyNumberFormat="1" applyFont="1" applyFill="1" applyBorder="1"/>
    <xf numFmtId="187" fontId="5" fillId="0" borderId="1" xfId="0" applyNumberFormat="1" applyFont="1" applyFill="1" applyBorder="1" applyAlignment="1">
      <alignment horizontal="right"/>
    </xf>
    <xf numFmtId="41" fontId="5" fillId="0" borderId="0" xfId="0" applyNumberFormat="1" applyFont="1" applyFill="1" applyAlignment="1">
      <alignment horizontal="left" vertical="center"/>
    </xf>
    <xf numFmtId="41" fontId="4" fillId="0" borderId="0" xfId="0" applyNumberFormat="1" applyFont="1" applyFill="1" applyAlignment="1">
      <alignment vertical="center"/>
    </xf>
    <xf numFmtId="180" fontId="5" fillId="0" borderId="0" xfId="0" applyNumberFormat="1" applyFont="1" applyFill="1" applyAlignment="1">
      <alignment vertical="center"/>
    </xf>
  </cellXfs>
  <cellStyles count="4">
    <cellStyle name="パーセント 2" xfId="2"/>
    <cellStyle name="桁区切り" xfId="1" builtinId="6"/>
    <cellStyle name="標準" xfId="0" builtinId="0"/>
    <cellStyle name="標準_07．電気、ガスおよび水道●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</xdr:colOff>
      <xdr:row>6</xdr:row>
      <xdr:rowOff>69696</xdr:rowOff>
    </xdr:from>
    <xdr:to>
      <xdr:col>2</xdr:col>
      <xdr:colOff>139496</xdr:colOff>
      <xdr:row>10</xdr:row>
      <xdr:rowOff>116159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96238" y="108315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6</xdr:row>
      <xdr:rowOff>69696</xdr:rowOff>
    </xdr:from>
    <xdr:to>
      <xdr:col>3</xdr:col>
      <xdr:colOff>133151</xdr:colOff>
      <xdr:row>10</xdr:row>
      <xdr:rowOff>116159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167133" y="108315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18</xdr:row>
      <xdr:rowOff>69696</xdr:rowOff>
    </xdr:from>
    <xdr:to>
      <xdr:col>2</xdr:col>
      <xdr:colOff>139496</xdr:colOff>
      <xdr:row>22</xdr:row>
      <xdr:rowOff>116159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96238" y="396351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167133" y="396351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167133" y="396351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6</xdr:row>
      <xdr:rowOff>69696</xdr:rowOff>
    </xdr:from>
    <xdr:to>
      <xdr:col>2</xdr:col>
      <xdr:colOff>139496</xdr:colOff>
      <xdr:row>10</xdr:row>
      <xdr:rowOff>116159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96238" y="204327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6</xdr:row>
      <xdr:rowOff>69696</xdr:rowOff>
    </xdr:from>
    <xdr:to>
      <xdr:col>3</xdr:col>
      <xdr:colOff>133151</xdr:colOff>
      <xdr:row>10</xdr:row>
      <xdr:rowOff>116159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2167133" y="204327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6</xdr:row>
      <xdr:rowOff>69696</xdr:rowOff>
    </xdr:from>
    <xdr:to>
      <xdr:col>3</xdr:col>
      <xdr:colOff>133151</xdr:colOff>
      <xdr:row>10</xdr:row>
      <xdr:rowOff>116159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2167133" y="204327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12</xdr:row>
      <xdr:rowOff>69696</xdr:rowOff>
    </xdr:from>
    <xdr:to>
      <xdr:col>2</xdr:col>
      <xdr:colOff>139496</xdr:colOff>
      <xdr:row>16</xdr:row>
      <xdr:rowOff>116159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396238" y="300339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12</xdr:row>
      <xdr:rowOff>69696</xdr:rowOff>
    </xdr:from>
    <xdr:to>
      <xdr:col>3</xdr:col>
      <xdr:colOff>133151</xdr:colOff>
      <xdr:row>16</xdr:row>
      <xdr:rowOff>116159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2167133" y="300339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12</xdr:row>
      <xdr:rowOff>69696</xdr:rowOff>
    </xdr:from>
    <xdr:to>
      <xdr:col>3</xdr:col>
      <xdr:colOff>133151</xdr:colOff>
      <xdr:row>16</xdr:row>
      <xdr:rowOff>116159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2167133" y="300339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396238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2167133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2167133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1396238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22" name="右中かっこ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167133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2167133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</xdr:colOff>
      <xdr:row>6</xdr:row>
      <xdr:rowOff>69696</xdr:rowOff>
    </xdr:from>
    <xdr:to>
      <xdr:col>2</xdr:col>
      <xdr:colOff>139496</xdr:colOff>
      <xdr:row>10</xdr:row>
      <xdr:rowOff>116159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52448" y="11079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6</xdr:row>
      <xdr:rowOff>69696</xdr:rowOff>
    </xdr:from>
    <xdr:to>
      <xdr:col>3</xdr:col>
      <xdr:colOff>133151</xdr:colOff>
      <xdr:row>10</xdr:row>
      <xdr:rowOff>116159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412878" y="11079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552448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412878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412878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12</xdr:row>
      <xdr:rowOff>69696</xdr:rowOff>
    </xdr:from>
    <xdr:to>
      <xdr:col>2</xdr:col>
      <xdr:colOff>139496</xdr:colOff>
      <xdr:row>16</xdr:row>
      <xdr:rowOff>116159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1552448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12</xdr:row>
      <xdr:rowOff>69696</xdr:rowOff>
    </xdr:from>
    <xdr:to>
      <xdr:col>3</xdr:col>
      <xdr:colOff>133151</xdr:colOff>
      <xdr:row>16</xdr:row>
      <xdr:rowOff>116159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2412878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12</xdr:row>
      <xdr:rowOff>69696</xdr:rowOff>
    </xdr:from>
    <xdr:to>
      <xdr:col>3</xdr:col>
      <xdr:colOff>133151</xdr:colOff>
      <xdr:row>16</xdr:row>
      <xdr:rowOff>116159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2412878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18</xdr:row>
      <xdr:rowOff>69696</xdr:rowOff>
    </xdr:from>
    <xdr:to>
      <xdr:col>2</xdr:col>
      <xdr:colOff>139496</xdr:colOff>
      <xdr:row>22</xdr:row>
      <xdr:rowOff>116159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552448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2412878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2412878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1552448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2412878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2412878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9397</xdr:colOff>
      <xdr:row>6</xdr:row>
      <xdr:rowOff>69696</xdr:rowOff>
    </xdr:from>
    <xdr:to>
      <xdr:col>2</xdr:col>
      <xdr:colOff>139495</xdr:colOff>
      <xdr:row>10</xdr:row>
      <xdr:rowOff>116159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552447" y="11079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6</xdr:row>
      <xdr:rowOff>69696</xdr:rowOff>
    </xdr:from>
    <xdr:to>
      <xdr:col>3</xdr:col>
      <xdr:colOff>133151</xdr:colOff>
      <xdr:row>10</xdr:row>
      <xdr:rowOff>116159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241428" y="11079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12</xdr:row>
      <xdr:rowOff>69696</xdr:rowOff>
    </xdr:from>
    <xdr:to>
      <xdr:col>2</xdr:col>
      <xdr:colOff>139496</xdr:colOff>
      <xdr:row>16</xdr:row>
      <xdr:rowOff>116159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552448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12</xdr:row>
      <xdr:rowOff>69696</xdr:rowOff>
    </xdr:from>
    <xdr:to>
      <xdr:col>3</xdr:col>
      <xdr:colOff>133151</xdr:colOff>
      <xdr:row>16</xdr:row>
      <xdr:rowOff>116159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241428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552448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2241428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2241428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18</xdr:row>
      <xdr:rowOff>69696</xdr:rowOff>
    </xdr:from>
    <xdr:to>
      <xdr:col>2</xdr:col>
      <xdr:colOff>139496</xdr:colOff>
      <xdr:row>22</xdr:row>
      <xdr:rowOff>116159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552448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2241428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2241428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1552448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2241428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2241428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9397</xdr:colOff>
      <xdr:row>6</xdr:row>
      <xdr:rowOff>69696</xdr:rowOff>
    </xdr:from>
    <xdr:to>
      <xdr:col>2</xdr:col>
      <xdr:colOff>139495</xdr:colOff>
      <xdr:row>10</xdr:row>
      <xdr:rowOff>116159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403857" y="108315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6</xdr:row>
      <xdr:rowOff>69696</xdr:rowOff>
    </xdr:from>
    <xdr:to>
      <xdr:col>3</xdr:col>
      <xdr:colOff>133151</xdr:colOff>
      <xdr:row>10</xdr:row>
      <xdr:rowOff>116159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022353" y="108315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12</xdr:row>
      <xdr:rowOff>69696</xdr:rowOff>
    </xdr:from>
    <xdr:to>
      <xdr:col>2</xdr:col>
      <xdr:colOff>139496</xdr:colOff>
      <xdr:row>16</xdr:row>
      <xdr:rowOff>116159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03858" y="204327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12</xdr:row>
      <xdr:rowOff>100422</xdr:rowOff>
    </xdr:from>
    <xdr:to>
      <xdr:col>3</xdr:col>
      <xdr:colOff>133151</xdr:colOff>
      <xdr:row>16</xdr:row>
      <xdr:rowOff>146885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2166150" y="2066874"/>
          <a:ext cx="130098" cy="68555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403858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2022353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403858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2022353" y="492363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18</xdr:row>
      <xdr:rowOff>69696</xdr:rowOff>
    </xdr:from>
    <xdr:to>
      <xdr:col>2</xdr:col>
      <xdr:colOff>139496</xdr:colOff>
      <xdr:row>22</xdr:row>
      <xdr:rowOff>116159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1403858" y="300339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2022353" y="300339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18</xdr:row>
      <xdr:rowOff>69696</xdr:rowOff>
    </xdr:from>
    <xdr:to>
      <xdr:col>2</xdr:col>
      <xdr:colOff>139496</xdr:colOff>
      <xdr:row>22</xdr:row>
      <xdr:rowOff>116159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1403858" y="300339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2022353" y="300339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403858" y="396351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2022353" y="396351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1403858" y="396351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2022353" y="3963516"/>
          <a:ext cx="130098" cy="68654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showGridLines="0" zoomScaleNormal="100" workbookViewId="0">
      <selection activeCell="C2" sqref="C2"/>
    </sheetView>
  </sheetViews>
  <sheetFormatPr defaultColWidth="9" defaultRowHeight="13.2" x14ac:dyDescent="0.2"/>
  <cols>
    <col min="1" max="1" width="10" style="140" customWidth="1"/>
    <col min="2" max="2" width="9.6640625" style="140" customWidth="1"/>
    <col min="3" max="4" width="8.77734375" style="140" customWidth="1"/>
    <col min="5" max="7" width="6.21875" style="140" customWidth="1"/>
    <col min="8" max="8" width="11.77734375" style="140" customWidth="1"/>
    <col min="9" max="9" width="11" style="140" customWidth="1"/>
    <col min="10" max="10" width="6.21875" style="140" customWidth="1"/>
    <col min="11" max="12" width="7.44140625" style="140" bestFit="1" customWidth="1"/>
    <col min="13" max="13" width="12.109375" style="139" customWidth="1"/>
    <col min="14" max="21" width="10" style="139" customWidth="1"/>
    <col min="22" max="16384" width="9" style="139"/>
  </cols>
  <sheetData>
    <row r="1" spans="1:21" ht="16.2" x14ac:dyDescent="0.2">
      <c r="A1" s="138" t="s">
        <v>94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1" ht="12" customHeight="1" thickBot="1" x14ac:dyDescent="0.2">
      <c r="E2" s="141"/>
      <c r="F2" s="141"/>
      <c r="G2" s="141"/>
      <c r="H2" s="141"/>
      <c r="M2" s="142"/>
      <c r="N2" s="143"/>
      <c r="O2" s="143"/>
      <c r="P2" s="143"/>
      <c r="Q2" s="143"/>
      <c r="R2" s="143"/>
      <c r="S2" s="143"/>
      <c r="T2" s="143"/>
      <c r="U2" s="144" t="s">
        <v>0</v>
      </c>
    </row>
    <row r="3" spans="1:21" ht="13.5" customHeight="1" x14ac:dyDescent="0.2">
      <c r="A3" s="145" t="s">
        <v>1</v>
      </c>
      <c r="B3" s="146" t="s">
        <v>2</v>
      </c>
      <c r="C3" s="147" t="s">
        <v>3</v>
      </c>
      <c r="D3" s="147"/>
      <c r="E3" s="147"/>
      <c r="F3" s="147"/>
      <c r="G3" s="147"/>
      <c r="H3" s="148" t="s">
        <v>4</v>
      </c>
      <c r="I3" s="147"/>
      <c r="J3" s="147"/>
      <c r="K3" s="147"/>
      <c r="L3" s="147"/>
      <c r="M3" s="149" t="s">
        <v>5</v>
      </c>
      <c r="N3" s="147" t="s">
        <v>6</v>
      </c>
      <c r="O3" s="147"/>
      <c r="P3" s="150"/>
      <c r="Q3" s="147" t="s">
        <v>7</v>
      </c>
      <c r="R3" s="147"/>
      <c r="S3" s="147"/>
      <c r="T3" s="147"/>
      <c r="U3" s="151" t="s">
        <v>8</v>
      </c>
    </row>
    <row r="4" spans="1:21" ht="13.5" customHeight="1" x14ac:dyDescent="0.2">
      <c r="A4" s="152"/>
      <c r="B4" s="153"/>
      <c r="C4" s="154" t="s">
        <v>9</v>
      </c>
      <c r="D4" s="155" t="s">
        <v>10</v>
      </c>
      <c r="E4" s="156"/>
      <c r="F4" s="154" t="s">
        <v>11</v>
      </c>
      <c r="G4" s="154" t="s">
        <v>12</v>
      </c>
      <c r="H4" s="154" t="s">
        <v>9</v>
      </c>
      <c r="I4" s="155" t="s">
        <v>10</v>
      </c>
      <c r="J4" s="156"/>
      <c r="K4" s="154" t="s">
        <v>11</v>
      </c>
      <c r="L4" s="157" t="s">
        <v>12</v>
      </c>
      <c r="M4" s="158"/>
      <c r="N4" s="159" t="s">
        <v>13</v>
      </c>
      <c r="O4" s="159" t="s">
        <v>14</v>
      </c>
      <c r="P4" s="159" t="s">
        <v>15</v>
      </c>
      <c r="Q4" s="159" t="s">
        <v>39</v>
      </c>
      <c r="R4" s="159" t="s">
        <v>16</v>
      </c>
      <c r="S4" s="159" t="s">
        <v>17</v>
      </c>
      <c r="T4" s="159" t="s">
        <v>18</v>
      </c>
      <c r="U4" s="160"/>
    </row>
    <row r="5" spans="1:21" ht="13.5" customHeight="1" x14ac:dyDescent="0.2">
      <c r="A5" s="161"/>
      <c r="B5" s="162"/>
      <c r="C5" s="156"/>
      <c r="D5" s="163" t="s">
        <v>19</v>
      </c>
      <c r="E5" s="163" t="s">
        <v>20</v>
      </c>
      <c r="F5" s="156"/>
      <c r="G5" s="156"/>
      <c r="H5" s="164"/>
      <c r="I5" s="163" t="s">
        <v>19</v>
      </c>
      <c r="J5" s="163" t="s">
        <v>21</v>
      </c>
      <c r="K5" s="156"/>
      <c r="L5" s="155"/>
      <c r="M5" s="165"/>
      <c r="N5" s="159"/>
      <c r="O5" s="159"/>
      <c r="P5" s="159"/>
      <c r="Q5" s="159"/>
      <c r="R5" s="159"/>
      <c r="S5" s="159"/>
      <c r="T5" s="159"/>
      <c r="U5" s="166"/>
    </row>
    <row r="6" spans="1:21" ht="4.5" customHeight="1" x14ac:dyDescent="0.2">
      <c r="A6" s="167"/>
      <c r="B6" s="168"/>
      <c r="C6" s="168"/>
      <c r="D6" s="168"/>
      <c r="E6" s="168"/>
      <c r="F6" s="168"/>
      <c r="G6" s="168"/>
      <c r="H6" s="169"/>
      <c r="I6" s="168"/>
      <c r="J6" s="168"/>
      <c r="K6" s="169"/>
      <c r="L6" s="169"/>
      <c r="M6" s="170"/>
      <c r="N6" s="170"/>
      <c r="O6" s="170"/>
      <c r="P6" s="170"/>
      <c r="Q6" s="170"/>
      <c r="R6" s="170"/>
      <c r="S6" s="170"/>
      <c r="T6" s="170"/>
      <c r="U6" s="171"/>
    </row>
    <row r="7" spans="1:21" ht="13.5" customHeight="1" x14ac:dyDescent="0.2">
      <c r="A7" s="172" t="s">
        <v>134</v>
      </c>
      <c r="B7" s="8">
        <v>394529</v>
      </c>
      <c r="C7" s="8">
        <v>217321</v>
      </c>
      <c r="D7" s="8">
        <v>217287</v>
      </c>
      <c r="E7" s="8">
        <v>5</v>
      </c>
      <c r="F7" s="8">
        <v>0</v>
      </c>
      <c r="G7" s="8">
        <v>29</v>
      </c>
      <c r="H7" s="8">
        <v>38094480</v>
      </c>
      <c r="I7" s="8">
        <v>38056870</v>
      </c>
      <c r="J7" s="8">
        <v>6520</v>
      </c>
      <c r="K7" s="8">
        <v>0</v>
      </c>
      <c r="L7" s="8">
        <v>31090</v>
      </c>
      <c r="M7" s="173">
        <v>2655462.35</v>
      </c>
      <c r="N7" s="1">
        <v>11828000</v>
      </c>
      <c r="O7" s="1">
        <v>16919000</v>
      </c>
      <c r="P7" s="1">
        <v>11171000</v>
      </c>
      <c r="Q7" s="1">
        <v>43294160</v>
      </c>
      <c r="R7" s="2">
        <v>113739</v>
      </c>
      <c r="S7" s="1">
        <v>134320</v>
      </c>
      <c r="T7" s="1">
        <v>102660</v>
      </c>
      <c r="U7" s="174" t="s">
        <v>43</v>
      </c>
    </row>
    <row r="8" spans="1:21" ht="13.5" customHeight="1" x14ac:dyDescent="0.2">
      <c r="A8" s="172" t="s">
        <v>42</v>
      </c>
      <c r="B8" s="8">
        <v>391862</v>
      </c>
      <c r="C8" s="8">
        <v>216468</v>
      </c>
      <c r="D8" s="8">
        <v>216434</v>
      </c>
      <c r="E8" s="8">
        <v>5</v>
      </c>
      <c r="F8" s="8">
        <v>0</v>
      </c>
      <c r="G8" s="8">
        <v>29</v>
      </c>
      <c r="H8" s="8">
        <v>37398454</v>
      </c>
      <c r="I8" s="8">
        <v>37360595</v>
      </c>
      <c r="J8" s="8">
        <v>6790</v>
      </c>
      <c r="K8" s="8">
        <v>0</v>
      </c>
      <c r="L8" s="8">
        <v>31069</v>
      </c>
      <c r="M8" s="8">
        <v>2663024</v>
      </c>
      <c r="N8" s="8">
        <v>11463000</v>
      </c>
      <c r="O8" s="8">
        <v>16685000</v>
      </c>
      <c r="P8" s="8">
        <v>9779000</v>
      </c>
      <c r="Q8" s="8">
        <v>41877520</v>
      </c>
      <c r="R8" s="7">
        <v>114733</v>
      </c>
      <c r="S8" s="8">
        <v>125200</v>
      </c>
      <c r="T8" s="8">
        <v>104480</v>
      </c>
      <c r="U8" s="174" t="s">
        <v>44</v>
      </c>
    </row>
    <row r="9" spans="1:21" ht="13.5" customHeight="1" x14ac:dyDescent="0.2">
      <c r="A9" s="172" t="s">
        <v>135</v>
      </c>
      <c r="B9" s="8">
        <v>387086</v>
      </c>
      <c r="C9" s="8">
        <v>216125</v>
      </c>
      <c r="D9" s="8">
        <v>216091</v>
      </c>
      <c r="E9" s="8">
        <v>4</v>
      </c>
      <c r="F9" s="8">
        <v>0</v>
      </c>
      <c r="G9" s="8">
        <v>30</v>
      </c>
      <c r="H9" s="8">
        <v>36808782</v>
      </c>
      <c r="I9" s="8">
        <v>36774191</v>
      </c>
      <c r="J9" s="8">
        <v>4766</v>
      </c>
      <c r="K9" s="8">
        <v>0</v>
      </c>
      <c r="L9" s="8">
        <v>29825</v>
      </c>
      <c r="M9" s="8">
        <v>2617396</v>
      </c>
      <c r="N9" s="8">
        <v>14631000</v>
      </c>
      <c r="O9" s="8">
        <v>16312000</v>
      </c>
      <c r="P9" s="8">
        <v>11120000</v>
      </c>
      <c r="Q9" s="8">
        <v>41697190</v>
      </c>
      <c r="R9" s="8">
        <v>114238.87671232877</v>
      </c>
      <c r="S9" s="8">
        <v>148070</v>
      </c>
      <c r="T9" s="8">
        <v>104010</v>
      </c>
      <c r="U9" s="174" t="s">
        <v>136</v>
      </c>
    </row>
    <row r="10" spans="1:21" ht="13.5" customHeight="1" x14ac:dyDescent="0.2">
      <c r="A10" s="172" t="s">
        <v>109</v>
      </c>
      <c r="B10" s="8">
        <v>381512</v>
      </c>
      <c r="C10" s="8">
        <v>216250</v>
      </c>
      <c r="D10" s="8">
        <v>216217</v>
      </c>
      <c r="E10" s="8">
        <v>4</v>
      </c>
      <c r="F10" s="8">
        <v>0</v>
      </c>
      <c r="G10" s="8">
        <v>29</v>
      </c>
      <c r="H10" s="8">
        <v>36272634</v>
      </c>
      <c r="I10" s="8">
        <v>36218786</v>
      </c>
      <c r="J10" s="8">
        <v>4169</v>
      </c>
      <c r="K10" s="8">
        <v>0</v>
      </c>
      <c r="L10" s="8">
        <v>49679</v>
      </c>
      <c r="M10" s="8">
        <v>2621319</v>
      </c>
      <c r="N10" s="8">
        <v>14453000</v>
      </c>
      <c r="O10" s="8">
        <v>17030000</v>
      </c>
      <c r="P10" s="8">
        <v>9770000</v>
      </c>
      <c r="Q10" s="8">
        <v>41707340</v>
      </c>
      <c r="R10" s="7">
        <v>113926.74863387978</v>
      </c>
      <c r="S10" s="8">
        <v>124090</v>
      </c>
      <c r="T10" s="8">
        <v>101910</v>
      </c>
      <c r="U10" s="174" t="s">
        <v>110</v>
      </c>
    </row>
    <row r="11" spans="1:21" ht="13.5" customHeight="1" x14ac:dyDescent="0.2">
      <c r="A11" s="172" t="s">
        <v>137</v>
      </c>
      <c r="B11" s="8">
        <f>B$24</f>
        <v>377403</v>
      </c>
      <c r="C11" s="8">
        <f t="shared" ref="C11:G11" si="0">C$24</f>
        <v>215915</v>
      </c>
      <c r="D11" s="8">
        <f t="shared" si="0"/>
        <v>215915</v>
      </c>
      <c r="E11" s="8">
        <f t="shared" si="0"/>
        <v>3</v>
      </c>
      <c r="F11" s="8" t="str">
        <f t="shared" si="0"/>
        <v>-</v>
      </c>
      <c r="G11" s="8">
        <f t="shared" si="0"/>
        <v>29</v>
      </c>
      <c r="H11" s="8">
        <f>SUM(H$13:H$24)</f>
        <v>36027990</v>
      </c>
      <c r="I11" s="8">
        <f>SUM(I$13:I$24)</f>
        <v>28867800</v>
      </c>
      <c r="J11" s="8">
        <f>SUM(J$13:J$24)</f>
        <v>3197</v>
      </c>
      <c r="K11" s="8">
        <v>0</v>
      </c>
      <c r="L11" s="8">
        <f>SUM(L$13:L$24)</f>
        <v>71980</v>
      </c>
      <c r="M11" s="8">
        <v>2626418</v>
      </c>
      <c r="N11" s="8">
        <f>N$24</f>
        <v>11212000</v>
      </c>
      <c r="O11" s="8">
        <f>MAX(O$13:O$24)</f>
        <v>16758000</v>
      </c>
      <c r="P11" s="8">
        <f>MIN(P$13:P$24)</f>
        <v>10883000</v>
      </c>
      <c r="Q11" s="8">
        <f>SUM(Q$13:Q$24)</f>
        <v>41554380</v>
      </c>
      <c r="R11" s="7">
        <f>Q$11/366</f>
        <v>113536.55737704918</v>
      </c>
      <c r="S11" s="8">
        <f>MAX(S$13:S$24)</f>
        <v>124790</v>
      </c>
      <c r="T11" s="8">
        <f>MIN(T$13:T$24)</f>
        <v>102500</v>
      </c>
      <c r="U11" s="174" t="s">
        <v>138</v>
      </c>
    </row>
    <row r="12" spans="1:21" ht="9" customHeight="1" x14ac:dyDescent="0.2">
      <c r="A12" s="17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"/>
      <c r="N12" s="1"/>
      <c r="O12" s="1"/>
      <c r="P12" s="1"/>
      <c r="Q12" s="1"/>
      <c r="R12" s="1"/>
      <c r="S12" s="1"/>
      <c r="T12" s="1"/>
      <c r="U12" s="174"/>
    </row>
    <row r="13" spans="1:21" ht="13.5" customHeight="1" x14ac:dyDescent="0.2">
      <c r="A13" s="172" t="s">
        <v>139</v>
      </c>
      <c r="B13" s="8">
        <v>381765</v>
      </c>
      <c r="C13" s="8">
        <v>216123</v>
      </c>
      <c r="D13" s="8">
        <v>216090</v>
      </c>
      <c r="E13" s="8">
        <v>4</v>
      </c>
      <c r="F13" s="8" t="s">
        <v>92</v>
      </c>
      <c r="G13" s="76">
        <v>29</v>
      </c>
      <c r="H13" s="76">
        <v>2874282</v>
      </c>
      <c r="I13" s="95">
        <v>2296355</v>
      </c>
      <c r="J13" s="76">
        <v>286</v>
      </c>
      <c r="K13" s="8" t="s">
        <v>92</v>
      </c>
      <c r="L13" s="8">
        <v>7723</v>
      </c>
      <c r="M13" s="8" t="s">
        <v>92</v>
      </c>
      <c r="N13" s="175">
        <v>14849000</v>
      </c>
      <c r="O13" s="175">
        <v>15038000</v>
      </c>
      <c r="P13" s="175">
        <v>14807000</v>
      </c>
      <c r="Q13" s="175">
        <v>3360150</v>
      </c>
      <c r="R13" s="176">
        <f>Q13/30</f>
        <v>112005</v>
      </c>
      <c r="S13" s="175">
        <v>117230</v>
      </c>
      <c r="T13" s="175">
        <v>107480</v>
      </c>
      <c r="U13" s="174" t="s">
        <v>139</v>
      </c>
    </row>
    <row r="14" spans="1:21" ht="13.5" customHeight="1" x14ac:dyDescent="0.2">
      <c r="A14" s="172" t="s">
        <v>38</v>
      </c>
      <c r="B14" s="8">
        <v>381511</v>
      </c>
      <c r="C14" s="8">
        <v>216020</v>
      </c>
      <c r="D14" s="8">
        <v>215987</v>
      </c>
      <c r="E14" s="8">
        <v>4</v>
      </c>
      <c r="F14" s="8" t="s">
        <v>92</v>
      </c>
      <c r="G14" s="76">
        <v>29</v>
      </c>
      <c r="H14" s="76">
        <v>2998884</v>
      </c>
      <c r="I14" s="95">
        <v>2413615</v>
      </c>
      <c r="J14" s="76">
        <v>269</v>
      </c>
      <c r="K14" s="8" t="s">
        <v>92</v>
      </c>
      <c r="L14" s="8">
        <v>5540</v>
      </c>
      <c r="M14" s="8" t="s">
        <v>92</v>
      </c>
      <c r="N14" s="175">
        <v>16128000</v>
      </c>
      <c r="O14" s="175">
        <v>16300000</v>
      </c>
      <c r="P14" s="175">
        <v>15133000</v>
      </c>
      <c r="Q14" s="175">
        <v>3485710</v>
      </c>
      <c r="R14" s="176">
        <f>Q14/31</f>
        <v>112442.25806451614</v>
      </c>
      <c r="S14" s="175">
        <v>116970</v>
      </c>
      <c r="T14" s="175">
        <v>102500</v>
      </c>
      <c r="U14" s="174" t="s">
        <v>47</v>
      </c>
    </row>
    <row r="15" spans="1:21" ht="13.5" customHeight="1" x14ac:dyDescent="0.2">
      <c r="A15" s="172" t="s">
        <v>24</v>
      </c>
      <c r="B15" s="8">
        <v>381084</v>
      </c>
      <c r="C15" s="8">
        <v>216069</v>
      </c>
      <c r="D15" s="8">
        <v>216036</v>
      </c>
      <c r="E15" s="8">
        <v>4</v>
      </c>
      <c r="F15" s="8" t="s">
        <v>92</v>
      </c>
      <c r="G15" s="76">
        <v>29</v>
      </c>
      <c r="H15" s="76">
        <v>3042303</v>
      </c>
      <c r="I15" s="95">
        <v>2447585</v>
      </c>
      <c r="J15" s="76">
        <v>207</v>
      </c>
      <c r="K15" s="8" t="s">
        <v>92</v>
      </c>
      <c r="L15" s="8">
        <v>6343</v>
      </c>
      <c r="M15" s="8" t="s">
        <v>92</v>
      </c>
      <c r="N15" s="175">
        <v>16659000</v>
      </c>
      <c r="O15" s="175">
        <v>16659000</v>
      </c>
      <c r="P15" s="175">
        <v>16107000</v>
      </c>
      <c r="Q15" s="175">
        <v>3365990</v>
      </c>
      <c r="R15" s="176">
        <f>Q15/30</f>
        <v>112199.66666666667</v>
      </c>
      <c r="S15" s="175">
        <v>117880</v>
      </c>
      <c r="T15" s="175">
        <v>106380</v>
      </c>
      <c r="U15" s="174" t="s">
        <v>24</v>
      </c>
    </row>
    <row r="16" spans="1:21" ht="13.5" customHeight="1" x14ac:dyDescent="0.2">
      <c r="A16" s="172" t="s">
        <v>25</v>
      </c>
      <c r="B16" s="8">
        <v>380826</v>
      </c>
      <c r="C16" s="8">
        <v>216014</v>
      </c>
      <c r="D16" s="8">
        <v>215982</v>
      </c>
      <c r="E16" s="8">
        <v>3</v>
      </c>
      <c r="F16" s="8" t="s">
        <v>92</v>
      </c>
      <c r="G16" s="76">
        <v>29</v>
      </c>
      <c r="H16" s="76">
        <v>3022139</v>
      </c>
      <c r="I16" s="95">
        <v>2410767</v>
      </c>
      <c r="J16" s="76">
        <v>254</v>
      </c>
      <c r="K16" s="8" t="s">
        <v>92</v>
      </c>
      <c r="L16" s="8">
        <v>5815</v>
      </c>
      <c r="M16" s="8" t="s">
        <v>92</v>
      </c>
      <c r="N16" s="175">
        <v>16527000</v>
      </c>
      <c r="O16" s="175">
        <v>16758000</v>
      </c>
      <c r="P16" s="175">
        <v>16527000</v>
      </c>
      <c r="Q16" s="175">
        <v>3580200</v>
      </c>
      <c r="R16" s="176">
        <f>Q16/31</f>
        <v>115490.32258064517</v>
      </c>
      <c r="S16" s="175">
        <v>119870</v>
      </c>
      <c r="T16" s="175">
        <v>105610</v>
      </c>
      <c r="U16" s="174" t="s">
        <v>25</v>
      </c>
    </row>
    <row r="17" spans="1:21" ht="13.5" customHeight="1" x14ac:dyDescent="0.2">
      <c r="A17" s="172" t="s">
        <v>26</v>
      </c>
      <c r="B17" s="8">
        <v>380322</v>
      </c>
      <c r="C17" s="8">
        <v>215847</v>
      </c>
      <c r="D17" s="8">
        <v>215815</v>
      </c>
      <c r="E17" s="8">
        <v>3</v>
      </c>
      <c r="F17" s="8" t="s">
        <v>92</v>
      </c>
      <c r="G17" s="76">
        <v>29</v>
      </c>
      <c r="H17" s="76">
        <v>3025046</v>
      </c>
      <c r="I17" s="95">
        <v>2403732</v>
      </c>
      <c r="J17" s="76">
        <v>274</v>
      </c>
      <c r="K17" s="8" t="s">
        <v>92</v>
      </c>
      <c r="L17" s="8">
        <v>7382</v>
      </c>
      <c r="M17" s="8" t="s">
        <v>92</v>
      </c>
      <c r="N17" s="175">
        <v>15634000</v>
      </c>
      <c r="O17" s="175">
        <v>16410000</v>
      </c>
      <c r="P17" s="175">
        <v>15634000</v>
      </c>
      <c r="Q17" s="175">
        <v>3645840</v>
      </c>
      <c r="R17" s="176">
        <f>Q17/31</f>
        <v>117607.74193548386</v>
      </c>
      <c r="S17" s="175">
        <v>121610</v>
      </c>
      <c r="T17" s="175">
        <v>106400</v>
      </c>
      <c r="U17" s="174" t="s">
        <v>26</v>
      </c>
    </row>
    <row r="18" spans="1:21" ht="13.5" customHeight="1" x14ac:dyDescent="0.2">
      <c r="A18" s="172" t="s">
        <v>27</v>
      </c>
      <c r="B18" s="8">
        <v>380720</v>
      </c>
      <c r="C18" s="8">
        <v>215826</v>
      </c>
      <c r="D18" s="8">
        <v>215794</v>
      </c>
      <c r="E18" s="8">
        <v>3</v>
      </c>
      <c r="F18" s="8" t="s">
        <v>92</v>
      </c>
      <c r="G18" s="76">
        <v>29</v>
      </c>
      <c r="H18" s="76">
        <v>3110073</v>
      </c>
      <c r="I18" s="95">
        <v>2476721</v>
      </c>
      <c r="J18" s="76">
        <v>266</v>
      </c>
      <c r="K18" s="8" t="s">
        <v>92</v>
      </c>
      <c r="L18" s="8">
        <v>6460</v>
      </c>
      <c r="M18" s="8" t="s">
        <v>92</v>
      </c>
      <c r="N18" s="175">
        <v>14396000</v>
      </c>
      <c r="O18" s="175">
        <v>15787000</v>
      </c>
      <c r="P18" s="175">
        <v>14396000</v>
      </c>
      <c r="Q18" s="175">
        <v>3480540</v>
      </c>
      <c r="R18" s="176">
        <f>Q18/30</f>
        <v>116018</v>
      </c>
      <c r="S18" s="175">
        <v>118630</v>
      </c>
      <c r="T18" s="175">
        <v>108280</v>
      </c>
      <c r="U18" s="174" t="s">
        <v>27</v>
      </c>
    </row>
    <row r="19" spans="1:21" ht="13.5" customHeight="1" x14ac:dyDescent="0.2">
      <c r="A19" s="172" t="s">
        <v>28</v>
      </c>
      <c r="B19" s="8">
        <v>380402</v>
      </c>
      <c r="C19" s="8">
        <v>215687</v>
      </c>
      <c r="D19" s="8">
        <v>215655</v>
      </c>
      <c r="E19" s="8">
        <v>3</v>
      </c>
      <c r="F19" s="8" t="s">
        <v>92</v>
      </c>
      <c r="G19" s="76">
        <v>29</v>
      </c>
      <c r="H19" s="76">
        <v>3015239</v>
      </c>
      <c r="I19" s="95">
        <v>2402515</v>
      </c>
      <c r="J19" s="76">
        <v>274</v>
      </c>
      <c r="K19" s="8" t="s">
        <v>92</v>
      </c>
      <c r="L19" s="8">
        <v>4706</v>
      </c>
      <c r="M19" s="8" t="s">
        <v>92</v>
      </c>
      <c r="N19" s="175">
        <v>13890000</v>
      </c>
      <c r="O19" s="175">
        <v>14293000</v>
      </c>
      <c r="P19" s="175">
        <v>13890000</v>
      </c>
      <c r="Q19" s="175">
        <v>3553310</v>
      </c>
      <c r="R19" s="176">
        <f>Q19/31</f>
        <v>114622.90322580645</v>
      </c>
      <c r="S19" s="175">
        <v>118870</v>
      </c>
      <c r="T19" s="175">
        <v>108640</v>
      </c>
      <c r="U19" s="174" t="s">
        <v>28</v>
      </c>
    </row>
    <row r="20" spans="1:21" ht="13.5" customHeight="1" x14ac:dyDescent="0.2">
      <c r="A20" s="172" t="s">
        <v>29</v>
      </c>
      <c r="B20" s="8">
        <v>380072</v>
      </c>
      <c r="C20" s="8">
        <v>215647</v>
      </c>
      <c r="D20" s="8">
        <v>215615</v>
      </c>
      <c r="E20" s="8">
        <v>3</v>
      </c>
      <c r="F20" s="8" t="s">
        <v>92</v>
      </c>
      <c r="G20" s="76">
        <v>29</v>
      </c>
      <c r="H20" s="76">
        <v>2923080</v>
      </c>
      <c r="I20" s="95">
        <v>2320662</v>
      </c>
      <c r="J20" s="76">
        <v>266</v>
      </c>
      <c r="K20" s="8" t="s">
        <v>92</v>
      </c>
      <c r="L20" s="8">
        <v>4973</v>
      </c>
      <c r="M20" s="8" t="s">
        <v>92</v>
      </c>
      <c r="N20" s="175">
        <v>14578000</v>
      </c>
      <c r="O20" s="175">
        <v>15419000</v>
      </c>
      <c r="P20" s="175">
        <v>14578000</v>
      </c>
      <c r="Q20" s="175">
        <v>3431410</v>
      </c>
      <c r="R20" s="176">
        <f>Q20/30</f>
        <v>114380.33333333333</v>
      </c>
      <c r="S20" s="175">
        <v>117570</v>
      </c>
      <c r="T20" s="175">
        <v>109890</v>
      </c>
      <c r="U20" s="174" t="s">
        <v>29</v>
      </c>
    </row>
    <row r="21" spans="1:21" ht="13.5" customHeight="1" x14ac:dyDescent="0.2">
      <c r="A21" s="172" t="s">
        <v>30</v>
      </c>
      <c r="B21" s="8">
        <v>379647</v>
      </c>
      <c r="C21" s="8">
        <v>215465</v>
      </c>
      <c r="D21" s="8">
        <v>215465</v>
      </c>
      <c r="E21" s="8">
        <v>3</v>
      </c>
      <c r="F21" s="8" t="s">
        <v>92</v>
      </c>
      <c r="G21" s="76">
        <v>29</v>
      </c>
      <c r="H21" s="76">
        <v>2987920</v>
      </c>
      <c r="I21" s="95">
        <v>2391837</v>
      </c>
      <c r="J21" s="76">
        <v>323</v>
      </c>
      <c r="K21" s="8" t="s">
        <v>92</v>
      </c>
      <c r="L21" s="8">
        <v>5573</v>
      </c>
      <c r="M21" s="8" t="s">
        <v>92</v>
      </c>
      <c r="N21" s="175">
        <v>13347000</v>
      </c>
      <c r="O21" s="175">
        <v>14787000</v>
      </c>
      <c r="P21" s="175">
        <v>13347000</v>
      </c>
      <c r="Q21" s="175">
        <v>3578150</v>
      </c>
      <c r="R21" s="176">
        <f>Q21/31</f>
        <v>115424.19354838709</v>
      </c>
      <c r="S21" s="175">
        <v>124790</v>
      </c>
      <c r="T21" s="175">
        <v>117990</v>
      </c>
      <c r="U21" s="174" t="s">
        <v>30</v>
      </c>
    </row>
    <row r="22" spans="1:21" ht="13.5" customHeight="1" x14ac:dyDescent="0.2">
      <c r="A22" s="177" t="s">
        <v>141</v>
      </c>
      <c r="B22" s="8">
        <v>379202</v>
      </c>
      <c r="C22" s="8">
        <v>215301</v>
      </c>
      <c r="D22" s="8">
        <v>215301</v>
      </c>
      <c r="E22" s="8">
        <v>3</v>
      </c>
      <c r="F22" s="8" t="s">
        <v>92</v>
      </c>
      <c r="G22" s="76">
        <v>29</v>
      </c>
      <c r="H22" s="76">
        <v>3042439</v>
      </c>
      <c r="I22" s="95">
        <v>2460839</v>
      </c>
      <c r="J22" s="76">
        <v>294</v>
      </c>
      <c r="K22" s="8" t="s">
        <v>92</v>
      </c>
      <c r="L22" s="8">
        <v>4679</v>
      </c>
      <c r="M22" s="8" t="s">
        <v>92</v>
      </c>
      <c r="N22" s="175">
        <v>11788000</v>
      </c>
      <c r="O22" s="175">
        <v>12897000</v>
      </c>
      <c r="P22" s="175">
        <v>11788000</v>
      </c>
      <c r="Q22" s="175">
        <v>3493850</v>
      </c>
      <c r="R22" s="176">
        <f>Q22/31</f>
        <v>112704.83870967742</v>
      </c>
      <c r="S22" s="175">
        <v>117020</v>
      </c>
      <c r="T22" s="175">
        <v>106300</v>
      </c>
      <c r="U22" s="174" t="s">
        <v>140</v>
      </c>
    </row>
    <row r="23" spans="1:21" ht="13.5" customHeight="1" x14ac:dyDescent="0.2">
      <c r="A23" s="172" t="s">
        <v>31</v>
      </c>
      <c r="B23" s="8">
        <v>378550</v>
      </c>
      <c r="C23" s="8">
        <v>215181</v>
      </c>
      <c r="D23" s="8">
        <v>215181</v>
      </c>
      <c r="E23" s="8">
        <v>3</v>
      </c>
      <c r="F23" s="8" t="s">
        <v>92</v>
      </c>
      <c r="G23" s="76">
        <v>29</v>
      </c>
      <c r="H23" s="76">
        <v>3093368</v>
      </c>
      <c r="I23" s="95">
        <v>2510358</v>
      </c>
      <c r="J23" s="76">
        <v>230</v>
      </c>
      <c r="K23" s="8" t="s">
        <v>92</v>
      </c>
      <c r="L23" s="8">
        <v>6311</v>
      </c>
      <c r="M23" s="8" t="s">
        <v>92</v>
      </c>
      <c r="N23" s="175">
        <v>11130000</v>
      </c>
      <c r="O23" s="175">
        <v>11633000</v>
      </c>
      <c r="P23" s="175">
        <v>11130000</v>
      </c>
      <c r="Q23" s="175">
        <v>3161960</v>
      </c>
      <c r="R23" s="176">
        <f>Q23/28</f>
        <v>112927.14285714286</v>
      </c>
      <c r="S23" s="175">
        <v>118120</v>
      </c>
      <c r="T23" s="175">
        <v>106870</v>
      </c>
      <c r="U23" s="174" t="s">
        <v>31</v>
      </c>
    </row>
    <row r="24" spans="1:21" ht="13.5" customHeight="1" x14ac:dyDescent="0.2">
      <c r="A24" s="172" t="s">
        <v>32</v>
      </c>
      <c r="B24" s="8">
        <v>377403</v>
      </c>
      <c r="C24" s="8">
        <v>215915</v>
      </c>
      <c r="D24" s="8">
        <v>215915</v>
      </c>
      <c r="E24" s="8">
        <v>3</v>
      </c>
      <c r="F24" s="8" t="s">
        <v>92</v>
      </c>
      <c r="G24" s="76">
        <v>29</v>
      </c>
      <c r="H24" s="76">
        <v>2893217</v>
      </c>
      <c r="I24" s="95">
        <v>2332814</v>
      </c>
      <c r="J24" s="76">
        <v>254</v>
      </c>
      <c r="K24" s="8" t="s">
        <v>92</v>
      </c>
      <c r="L24" s="8">
        <v>6475</v>
      </c>
      <c r="M24" s="8" t="s">
        <v>92</v>
      </c>
      <c r="N24" s="175">
        <v>11212000</v>
      </c>
      <c r="O24" s="175">
        <v>11732000</v>
      </c>
      <c r="P24" s="175">
        <v>10883000</v>
      </c>
      <c r="Q24" s="175">
        <v>3417270</v>
      </c>
      <c r="R24" s="176">
        <f>Q24/31</f>
        <v>110234.51612903226</v>
      </c>
      <c r="S24" s="175">
        <v>113570</v>
      </c>
      <c r="T24" s="175">
        <v>106170</v>
      </c>
      <c r="U24" s="174" t="s">
        <v>32</v>
      </c>
    </row>
    <row r="25" spans="1:21" ht="4.5" customHeight="1" thickBot="1" x14ac:dyDescent="0.25">
      <c r="A25" s="178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79"/>
      <c r="N25" s="179"/>
      <c r="O25" s="179"/>
      <c r="P25" s="179"/>
      <c r="Q25" s="179"/>
      <c r="R25" s="179"/>
      <c r="S25" s="179"/>
      <c r="T25" s="179" t="s">
        <v>33</v>
      </c>
      <c r="U25" s="180"/>
    </row>
    <row r="26" spans="1:21" ht="13.5" customHeight="1" x14ac:dyDescent="0.2">
      <c r="A26" s="181" t="s">
        <v>34</v>
      </c>
      <c r="D26" s="181" t="s">
        <v>35</v>
      </c>
      <c r="M26" s="140"/>
    </row>
    <row r="27" spans="1:21" x14ac:dyDescent="0.2">
      <c r="D27" s="140" t="s">
        <v>120</v>
      </c>
    </row>
    <row r="28" spans="1:21" x14ac:dyDescent="0.2">
      <c r="B28" s="182"/>
      <c r="C28" s="182"/>
      <c r="D28" s="140" t="s">
        <v>129</v>
      </c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</row>
    <row r="29" spans="1:21" x14ac:dyDescent="0.2">
      <c r="H29" s="182"/>
    </row>
    <row r="30" spans="1:21" x14ac:dyDescent="0.2">
      <c r="C30" s="182"/>
      <c r="E30" s="182"/>
      <c r="G30" s="182"/>
      <c r="H30" s="182"/>
      <c r="I30" s="182"/>
      <c r="L30" s="182"/>
    </row>
    <row r="31" spans="1:21" s="140" customFormat="1" ht="9.6" x14ac:dyDescent="0.2">
      <c r="C31" s="182"/>
      <c r="H31" s="182"/>
    </row>
    <row r="32" spans="1:21" s="140" customFormat="1" x14ac:dyDescent="0.2">
      <c r="C32" s="183"/>
      <c r="H32" s="182"/>
      <c r="I32" s="182"/>
      <c r="J32" s="182"/>
    </row>
    <row r="33" spans="3:9" s="140" customFormat="1" x14ac:dyDescent="0.2">
      <c r="C33" s="183"/>
      <c r="H33" s="182"/>
    </row>
    <row r="34" spans="3:9" s="140" customFormat="1" x14ac:dyDescent="0.2">
      <c r="C34" s="183"/>
      <c r="H34" s="182"/>
      <c r="I34" s="182"/>
    </row>
    <row r="35" spans="3:9" s="140" customFormat="1" x14ac:dyDescent="0.2">
      <c r="C35" s="183"/>
      <c r="H35" s="182"/>
    </row>
    <row r="36" spans="3:9" s="140" customFormat="1" x14ac:dyDescent="0.2">
      <c r="C36" s="183"/>
      <c r="H36" s="182"/>
    </row>
    <row r="37" spans="3:9" s="140" customFormat="1" x14ac:dyDescent="0.2">
      <c r="C37" s="183"/>
      <c r="F37" s="184"/>
      <c r="H37" s="182"/>
    </row>
    <row r="38" spans="3:9" s="140" customFormat="1" x14ac:dyDescent="0.2">
      <c r="C38" s="183"/>
      <c r="F38" s="184"/>
      <c r="H38" s="182"/>
    </row>
    <row r="39" spans="3:9" s="140" customFormat="1" x14ac:dyDescent="0.2">
      <c r="C39" s="183"/>
      <c r="E39" s="24"/>
      <c r="F39" s="184"/>
      <c r="H39" s="182"/>
    </row>
    <row r="40" spans="3:9" s="140" customFormat="1" x14ac:dyDescent="0.2">
      <c r="C40" s="183"/>
      <c r="E40" s="24"/>
      <c r="F40" s="184"/>
      <c r="H40" s="182"/>
    </row>
    <row r="41" spans="3:9" s="140" customFormat="1" x14ac:dyDescent="0.2">
      <c r="C41" s="183"/>
      <c r="E41" s="24"/>
      <c r="F41" s="184"/>
      <c r="G41" s="24"/>
      <c r="H41" s="182"/>
    </row>
    <row r="42" spans="3:9" s="140" customFormat="1" x14ac:dyDescent="0.2">
      <c r="C42" s="185"/>
      <c r="E42" s="24"/>
      <c r="F42" s="184"/>
      <c r="G42" s="24"/>
      <c r="H42" s="182"/>
    </row>
    <row r="43" spans="3:9" s="140" customFormat="1" x14ac:dyDescent="0.2">
      <c r="C43" s="185"/>
      <c r="E43" s="24"/>
      <c r="F43" s="184"/>
      <c r="G43" s="24"/>
      <c r="H43" s="182"/>
    </row>
    <row r="44" spans="3:9" s="140" customFormat="1" ht="9.6" x14ac:dyDescent="0.2">
      <c r="C44" s="182"/>
      <c r="E44" s="24"/>
      <c r="F44" s="184"/>
      <c r="G44" s="24"/>
      <c r="H44" s="182"/>
    </row>
    <row r="45" spans="3:9" s="140" customFormat="1" ht="9.6" x14ac:dyDescent="0.2">
      <c r="C45" s="182"/>
      <c r="E45" s="24"/>
      <c r="F45" s="184"/>
      <c r="G45" s="24"/>
    </row>
    <row r="46" spans="3:9" s="140" customFormat="1" ht="9.6" x14ac:dyDescent="0.2">
      <c r="C46" s="182"/>
      <c r="E46" s="24"/>
      <c r="F46" s="184"/>
      <c r="G46" s="24"/>
    </row>
    <row r="47" spans="3:9" s="140" customFormat="1" ht="9.6" x14ac:dyDescent="0.2">
      <c r="C47" s="182"/>
      <c r="E47" s="24"/>
      <c r="F47" s="184"/>
      <c r="G47" s="24"/>
    </row>
    <row r="48" spans="3:9" s="140" customFormat="1" ht="9.6" x14ac:dyDescent="0.2">
      <c r="C48" s="182"/>
      <c r="E48" s="24"/>
      <c r="F48" s="184"/>
      <c r="G48" s="24"/>
    </row>
    <row r="49" spans="3:7" s="140" customFormat="1" ht="9.6" x14ac:dyDescent="0.2">
      <c r="C49" s="182"/>
      <c r="E49" s="24"/>
      <c r="G49" s="24"/>
    </row>
    <row r="50" spans="3:7" s="140" customFormat="1" x14ac:dyDescent="0.2">
      <c r="C50" s="182"/>
      <c r="E50" s="24"/>
      <c r="G50" s="25"/>
    </row>
    <row r="51" spans="3:7" s="140" customFormat="1" x14ac:dyDescent="0.2">
      <c r="C51" s="182"/>
      <c r="G51" s="25"/>
    </row>
    <row r="52" spans="3:7" s="140" customFormat="1" x14ac:dyDescent="0.2">
      <c r="C52" s="182"/>
      <c r="G52" s="25"/>
    </row>
    <row r="53" spans="3:7" s="140" customFormat="1" x14ac:dyDescent="0.2">
      <c r="C53" s="182"/>
      <c r="G53" s="25"/>
    </row>
    <row r="54" spans="3:7" s="140" customFormat="1" ht="9.6" x14ac:dyDescent="0.2">
      <c r="C54" s="182"/>
    </row>
    <row r="55" spans="3:7" s="140" customFormat="1" ht="9.6" x14ac:dyDescent="0.2">
      <c r="C55" s="182"/>
    </row>
    <row r="56" spans="3:7" s="140" customFormat="1" ht="9.6" x14ac:dyDescent="0.2">
      <c r="C56" s="182"/>
    </row>
    <row r="57" spans="3:7" s="140" customFormat="1" ht="9.6" x14ac:dyDescent="0.2">
      <c r="C57" s="182"/>
    </row>
    <row r="58" spans="3:7" s="140" customFormat="1" ht="9.6" x14ac:dyDescent="0.2">
      <c r="C58" s="182"/>
    </row>
    <row r="59" spans="3:7" s="140" customFormat="1" ht="9.6" x14ac:dyDescent="0.2">
      <c r="C59" s="182"/>
    </row>
    <row r="60" spans="3:7" s="140" customFormat="1" ht="9.6" x14ac:dyDescent="0.2">
      <c r="C60" s="182"/>
    </row>
    <row r="61" spans="3:7" s="140" customFormat="1" ht="9.6" x14ac:dyDescent="0.2">
      <c r="C61" s="182"/>
    </row>
    <row r="62" spans="3:7" s="140" customFormat="1" ht="9.6" x14ac:dyDescent="0.2">
      <c r="C62" s="182"/>
    </row>
    <row r="63" spans="3:7" s="140" customFormat="1" ht="9.6" x14ac:dyDescent="0.2">
      <c r="C63" s="182"/>
    </row>
    <row r="64" spans="3:7" s="140" customFormat="1" ht="9.6" x14ac:dyDescent="0.2">
      <c r="C64" s="182"/>
    </row>
    <row r="65" spans="3:21" s="140" customFormat="1" ht="9.6" x14ac:dyDescent="0.2">
      <c r="C65" s="182"/>
    </row>
    <row r="66" spans="3:21" s="140" customFormat="1" ht="9.6" x14ac:dyDescent="0.2">
      <c r="C66" s="182"/>
    </row>
    <row r="67" spans="3:21" s="140" customFormat="1" ht="9.6" x14ac:dyDescent="0.2">
      <c r="C67" s="182"/>
    </row>
    <row r="68" spans="3:21" s="140" customFormat="1" ht="9.6" x14ac:dyDescent="0.2">
      <c r="C68" s="182"/>
    </row>
    <row r="69" spans="3:21" s="140" customFormat="1" x14ac:dyDescent="0.2">
      <c r="C69" s="182"/>
      <c r="M69" s="139"/>
      <c r="N69" s="139"/>
      <c r="O69" s="139"/>
      <c r="P69" s="139"/>
      <c r="Q69" s="139"/>
      <c r="R69" s="139"/>
      <c r="S69" s="139"/>
      <c r="T69" s="139"/>
      <c r="U69" s="139"/>
    </row>
    <row r="70" spans="3:21" s="140" customFormat="1" x14ac:dyDescent="0.2">
      <c r="C70" s="182"/>
      <c r="M70" s="139"/>
      <c r="N70" s="139"/>
      <c r="O70" s="139"/>
      <c r="P70" s="139"/>
      <c r="Q70" s="139"/>
      <c r="R70" s="139"/>
      <c r="S70" s="139"/>
      <c r="T70" s="139"/>
      <c r="U70" s="139"/>
    </row>
  </sheetData>
  <mergeCells count="24">
    <mergeCell ref="S4:S5"/>
    <mergeCell ref="T4:T5"/>
    <mergeCell ref="L4:L5"/>
    <mergeCell ref="N4:N5"/>
    <mergeCell ref="O4:O5"/>
    <mergeCell ref="P4:P5"/>
    <mergeCell ref="Q4:Q5"/>
    <mergeCell ref="R4:R5"/>
    <mergeCell ref="K4:K5"/>
    <mergeCell ref="A1:U1"/>
    <mergeCell ref="A3:A5"/>
    <mergeCell ref="B3:B5"/>
    <mergeCell ref="C3:G3"/>
    <mergeCell ref="H3:L3"/>
    <mergeCell ref="M3:M5"/>
    <mergeCell ref="N3:P3"/>
    <mergeCell ref="Q3:T3"/>
    <mergeCell ref="U3:U5"/>
    <mergeCell ref="C4:C5"/>
    <mergeCell ref="D4:E4"/>
    <mergeCell ref="F4:F5"/>
    <mergeCell ref="G4:G5"/>
    <mergeCell ref="H4:H5"/>
    <mergeCell ref="I4:J4"/>
  </mergeCells>
  <phoneticPr fontId="3"/>
  <pageMargins left="0.4" right="0.59055118110236227" top="0.78740157480314965" bottom="0.78740157480314965" header="0.51181102362204722" footer="0.51181102362204722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showGridLines="0" zoomScaleNormal="100" workbookViewId="0">
      <selection activeCell="N32" sqref="N32"/>
    </sheetView>
  </sheetViews>
  <sheetFormatPr defaultColWidth="9" defaultRowHeight="13.2" x14ac:dyDescent="0.2"/>
  <cols>
    <col min="1" max="1" width="10" style="6" customWidth="1"/>
    <col min="2" max="2" width="9.6640625" style="6" customWidth="1"/>
    <col min="3" max="4" width="8.77734375" style="6" customWidth="1"/>
    <col min="5" max="7" width="6.21875" style="6" customWidth="1"/>
    <col min="8" max="8" width="11.77734375" style="6" customWidth="1"/>
    <col min="9" max="9" width="11" style="6" customWidth="1"/>
    <col min="10" max="10" width="6.21875" style="6" customWidth="1"/>
    <col min="11" max="12" width="7.44140625" style="6" bestFit="1" customWidth="1"/>
    <col min="13" max="13" width="12.109375" style="3" customWidth="1"/>
    <col min="14" max="21" width="10" style="3" customWidth="1"/>
    <col min="22" max="16384" width="9" style="3"/>
  </cols>
  <sheetData>
    <row r="1" spans="1:21" ht="16.2" x14ac:dyDescent="0.2">
      <c r="A1" s="99" t="s">
        <v>94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ht="12" customHeight="1" thickBot="1" x14ac:dyDescent="0.2">
      <c r="E2" s="4"/>
      <c r="F2" s="4"/>
      <c r="G2" s="4"/>
      <c r="H2" s="4"/>
      <c r="M2" s="11"/>
      <c r="N2" s="12"/>
      <c r="O2" s="12"/>
      <c r="P2" s="12"/>
      <c r="Q2" s="12"/>
      <c r="R2" s="12"/>
      <c r="S2" s="12"/>
      <c r="T2" s="12"/>
      <c r="U2" s="13" t="s">
        <v>0</v>
      </c>
    </row>
    <row r="3" spans="1:21" ht="13.5" customHeight="1" x14ac:dyDescent="0.2">
      <c r="A3" s="100" t="s">
        <v>1</v>
      </c>
      <c r="B3" s="103" t="s">
        <v>2</v>
      </c>
      <c r="C3" s="106" t="s">
        <v>3</v>
      </c>
      <c r="D3" s="106"/>
      <c r="E3" s="106"/>
      <c r="F3" s="106"/>
      <c r="G3" s="106"/>
      <c r="H3" s="107" t="s">
        <v>4</v>
      </c>
      <c r="I3" s="106"/>
      <c r="J3" s="106"/>
      <c r="K3" s="106"/>
      <c r="L3" s="106"/>
      <c r="M3" s="108" t="s">
        <v>5</v>
      </c>
      <c r="N3" s="106" t="s">
        <v>6</v>
      </c>
      <c r="O3" s="106"/>
      <c r="P3" s="111"/>
      <c r="Q3" s="106" t="s">
        <v>7</v>
      </c>
      <c r="R3" s="106"/>
      <c r="S3" s="106"/>
      <c r="T3" s="106"/>
      <c r="U3" s="112" t="s">
        <v>8</v>
      </c>
    </row>
    <row r="4" spans="1:21" ht="13.5" customHeight="1" x14ac:dyDescent="0.2">
      <c r="A4" s="101"/>
      <c r="B4" s="104"/>
      <c r="C4" s="97" t="s">
        <v>9</v>
      </c>
      <c r="D4" s="115" t="s">
        <v>10</v>
      </c>
      <c r="E4" s="98"/>
      <c r="F4" s="97" t="s">
        <v>11</v>
      </c>
      <c r="G4" s="97" t="s">
        <v>12</v>
      </c>
      <c r="H4" s="97" t="s">
        <v>9</v>
      </c>
      <c r="I4" s="115" t="s">
        <v>10</v>
      </c>
      <c r="J4" s="98"/>
      <c r="K4" s="97" t="s">
        <v>11</v>
      </c>
      <c r="L4" s="118" t="s">
        <v>12</v>
      </c>
      <c r="M4" s="109"/>
      <c r="N4" s="117" t="s">
        <v>13</v>
      </c>
      <c r="O4" s="117" t="s">
        <v>14</v>
      </c>
      <c r="P4" s="117" t="s">
        <v>15</v>
      </c>
      <c r="Q4" s="117" t="s">
        <v>39</v>
      </c>
      <c r="R4" s="117" t="s">
        <v>16</v>
      </c>
      <c r="S4" s="117" t="s">
        <v>17</v>
      </c>
      <c r="T4" s="117" t="s">
        <v>18</v>
      </c>
      <c r="U4" s="113"/>
    </row>
    <row r="5" spans="1:21" ht="13.5" customHeight="1" x14ac:dyDescent="0.2">
      <c r="A5" s="102"/>
      <c r="B5" s="105"/>
      <c r="C5" s="98"/>
      <c r="D5" s="14" t="s">
        <v>19</v>
      </c>
      <c r="E5" s="14" t="s">
        <v>20</v>
      </c>
      <c r="F5" s="98"/>
      <c r="G5" s="98"/>
      <c r="H5" s="116"/>
      <c r="I5" s="14" t="s">
        <v>19</v>
      </c>
      <c r="J5" s="14" t="s">
        <v>21</v>
      </c>
      <c r="K5" s="98"/>
      <c r="L5" s="115"/>
      <c r="M5" s="110"/>
      <c r="N5" s="117"/>
      <c r="O5" s="117"/>
      <c r="P5" s="117"/>
      <c r="Q5" s="117"/>
      <c r="R5" s="117"/>
      <c r="S5" s="117"/>
      <c r="T5" s="117"/>
      <c r="U5" s="114"/>
    </row>
    <row r="6" spans="1:21" ht="4.5" customHeight="1" x14ac:dyDescent="0.2">
      <c r="A6" s="15"/>
      <c r="B6" s="92"/>
      <c r="C6" s="92"/>
      <c r="D6" s="92"/>
      <c r="E6" s="92"/>
      <c r="F6" s="92"/>
      <c r="G6" s="92"/>
      <c r="H6" s="85"/>
      <c r="I6" s="92"/>
      <c r="J6" s="92"/>
      <c r="K6" s="85"/>
      <c r="L6" s="85"/>
      <c r="M6" s="83"/>
      <c r="N6" s="83"/>
      <c r="O6" s="83"/>
      <c r="P6" s="83"/>
      <c r="Q6" s="83"/>
      <c r="R6" s="83"/>
      <c r="S6" s="83"/>
      <c r="T6" s="83"/>
      <c r="U6" s="16"/>
    </row>
    <row r="7" spans="1:21" ht="13.5" customHeight="1" x14ac:dyDescent="0.2">
      <c r="A7" s="9" t="s">
        <v>36</v>
      </c>
      <c r="B7" s="8">
        <v>399116</v>
      </c>
      <c r="C7" s="8">
        <v>217305</v>
      </c>
      <c r="D7" s="8">
        <v>217264</v>
      </c>
      <c r="E7" s="8">
        <v>6</v>
      </c>
      <c r="F7" s="8">
        <v>0</v>
      </c>
      <c r="G7" s="8">
        <v>33</v>
      </c>
      <c r="H7" s="8">
        <v>38106129</v>
      </c>
      <c r="I7" s="8">
        <v>38009214</v>
      </c>
      <c r="J7" s="8">
        <v>7038</v>
      </c>
      <c r="K7" s="8" t="s">
        <v>22</v>
      </c>
      <c r="L7" s="8">
        <v>84212</v>
      </c>
      <c r="M7" s="17">
        <v>2634180</v>
      </c>
      <c r="N7" s="1">
        <v>15431000</v>
      </c>
      <c r="O7" s="1">
        <v>15431000</v>
      </c>
      <c r="P7" s="1">
        <v>14113000</v>
      </c>
      <c r="Q7" s="1">
        <v>43399830</v>
      </c>
      <c r="R7" s="2">
        <v>118574</v>
      </c>
      <c r="S7" s="1">
        <v>128770</v>
      </c>
      <c r="T7" s="1">
        <v>107560</v>
      </c>
      <c r="U7" s="10" t="s">
        <v>37</v>
      </c>
    </row>
    <row r="8" spans="1:21" ht="13.5" customHeight="1" x14ac:dyDescent="0.2">
      <c r="A8" s="9" t="s">
        <v>41</v>
      </c>
      <c r="B8" s="8">
        <v>394529</v>
      </c>
      <c r="C8" s="8">
        <v>217321</v>
      </c>
      <c r="D8" s="8">
        <v>217287</v>
      </c>
      <c r="E8" s="8">
        <v>5</v>
      </c>
      <c r="F8" s="8">
        <v>0</v>
      </c>
      <c r="G8" s="8">
        <v>29</v>
      </c>
      <c r="H8" s="8">
        <v>38094480</v>
      </c>
      <c r="I8" s="8">
        <v>38056870</v>
      </c>
      <c r="J8" s="8">
        <v>6520</v>
      </c>
      <c r="K8" s="8">
        <v>0</v>
      </c>
      <c r="L8" s="8">
        <v>31090</v>
      </c>
      <c r="M8" s="8">
        <v>2655462.35</v>
      </c>
      <c r="N8" s="8">
        <v>11828000</v>
      </c>
      <c r="O8" s="8">
        <v>16919000</v>
      </c>
      <c r="P8" s="8">
        <v>11171000</v>
      </c>
      <c r="Q8" s="8">
        <v>43294160</v>
      </c>
      <c r="R8" s="7">
        <v>113739</v>
      </c>
      <c r="S8" s="8">
        <v>134320</v>
      </c>
      <c r="T8" s="8">
        <v>102660</v>
      </c>
      <c r="U8" s="10" t="s">
        <v>43</v>
      </c>
    </row>
    <row r="9" spans="1:21" ht="13.5" customHeight="1" x14ac:dyDescent="0.2">
      <c r="A9" s="9" t="s">
        <v>42</v>
      </c>
      <c r="B9" s="8">
        <v>391862</v>
      </c>
      <c r="C9" s="8">
        <v>216468</v>
      </c>
      <c r="D9" s="8">
        <v>216434</v>
      </c>
      <c r="E9" s="8">
        <v>5</v>
      </c>
      <c r="F9" s="8">
        <v>0</v>
      </c>
      <c r="G9" s="8">
        <v>29</v>
      </c>
      <c r="H9" s="8">
        <v>37398454</v>
      </c>
      <c r="I9" s="8">
        <v>37360595</v>
      </c>
      <c r="J9" s="8">
        <v>6790</v>
      </c>
      <c r="K9" s="8">
        <v>0</v>
      </c>
      <c r="L9" s="8">
        <v>31069</v>
      </c>
      <c r="M9" s="8">
        <v>2663024</v>
      </c>
      <c r="N9" s="8">
        <v>11463000</v>
      </c>
      <c r="O9" s="8" t="s">
        <v>123</v>
      </c>
      <c r="P9" s="8" t="s">
        <v>125</v>
      </c>
      <c r="Q9" s="8">
        <v>41877520</v>
      </c>
      <c r="R9" s="8">
        <v>114733</v>
      </c>
      <c r="S9" s="8">
        <v>125200</v>
      </c>
      <c r="T9" s="8">
        <v>104480</v>
      </c>
      <c r="U9" s="10" t="s">
        <v>44</v>
      </c>
    </row>
    <row r="10" spans="1:21" ht="13.5" customHeight="1" x14ac:dyDescent="0.2">
      <c r="A10" s="9" t="s">
        <v>46</v>
      </c>
      <c r="B10" s="8">
        <v>387086</v>
      </c>
      <c r="C10" s="8">
        <v>216125</v>
      </c>
      <c r="D10" s="8">
        <v>216091</v>
      </c>
      <c r="E10" s="8">
        <v>4</v>
      </c>
      <c r="F10" s="8">
        <v>0</v>
      </c>
      <c r="G10" s="8">
        <v>30</v>
      </c>
      <c r="H10" s="8">
        <v>36808782</v>
      </c>
      <c r="I10" s="8">
        <v>36774191</v>
      </c>
      <c r="J10" s="8">
        <v>4766</v>
      </c>
      <c r="K10" s="8">
        <v>0</v>
      </c>
      <c r="L10" s="8">
        <v>29825</v>
      </c>
      <c r="M10" s="8">
        <v>2617396</v>
      </c>
      <c r="N10" s="8">
        <v>14631000</v>
      </c>
      <c r="O10" s="8" t="s">
        <v>124</v>
      </c>
      <c r="P10" s="8" t="s">
        <v>126</v>
      </c>
      <c r="Q10" s="8">
        <v>41697190</v>
      </c>
      <c r="R10" s="7">
        <v>114238.87671232877</v>
      </c>
      <c r="S10" s="8">
        <v>148070</v>
      </c>
      <c r="T10" s="8">
        <v>104010</v>
      </c>
      <c r="U10" s="10" t="s">
        <v>45</v>
      </c>
    </row>
    <row r="11" spans="1:21" ht="13.5" customHeight="1" x14ac:dyDescent="0.2">
      <c r="A11" s="9" t="s">
        <v>109</v>
      </c>
      <c r="B11" s="8">
        <f t="shared" ref="B11:G11" si="0">B$24</f>
        <v>381512</v>
      </c>
      <c r="C11" s="8">
        <f t="shared" si="0"/>
        <v>216250</v>
      </c>
      <c r="D11" s="8">
        <f t="shared" si="0"/>
        <v>216217</v>
      </c>
      <c r="E11" s="8">
        <f t="shared" si="0"/>
        <v>4</v>
      </c>
      <c r="F11" s="8">
        <f t="shared" si="0"/>
        <v>0</v>
      </c>
      <c r="G11" s="8">
        <f t="shared" si="0"/>
        <v>29</v>
      </c>
      <c r="H11" s="8">
        <f>SUM(H$13:H$24)</f>
        <v>36272634</v>
      </c>
      <c r="I11" s="8">
        <f>SUM(I$13:I$24)</f>
        <v>36218786</v>
      </c>
      <c r="J11" s="8">
        <f>SUM(J$13:J$24)</f>
        <v>4169</v>
      </c>
      <c r="K11" s="8">
        <v>0</v>
      </c>
      <c r="L11" s="8">
        <f>SUM(L$13:L$24)</f>
        <v>49679</v>
      </c>
      <c r="M11" s="8">
        <v>2621319</v>
      </c>
      <c r="N11" s="8">
        <f>N$24</f>
        <v>14453000</v>
      </c>
      <c r="O11" s="8">
        <f>MAX(O$13:O$24)</f>
        <v>17030000</v>
      </c>
      <c r="P11" s="8">
        <f>MIN(P$13:P$24)</f>
        <v>9770000</v>
      </c>
      <c r="Q11" s="8">
        <f>SUM(Q$13:Q$24)</f>
        <v>41707340</v>
      </c>
      <c r="R11" s="7">
        <f>Q$10/366</f>
        <v>113926.74863387978</v>
      </c>
      <c r="S11" s="8">
        <f>MAX(S$13:S$24)</f>
        <v>124090</v>
      </c>
      <c r="T11" s="8">
        <f>MIN(T$13:T$24)</f>
        <v>101910</v>
      </c>
      <c r="U11" s="10" t="s">
        <v>110</v>
      </c>
    </row>
    <row r="12" spans="1:21" ht="9" customHeight="1" x14ac:dyDescent="0.2">
      <c r="A12" s="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"/>
      <c r="N12" s="1"/>
      <c r="O12" s="1"/>
      <c r="P12" s="1"/>
      <c r="Q12" s="1"/>
      <c r="R12" s="1"/>
      <c r="S12" s="1"/>
      <c r="T12" s="1"/>
      <c r="U12" s="10"/>
    </row>
    <row r="13" spans="1:21" ht="13.5" customHeight="1" x14ac:dyDescent="0.2">
      <c r="A13" s="9" t="s">
        <v>111</v>
      </c>
      <c r="B13" s="8">
        <v>386731</v>
      </c>
      <c r="C13" s="8">
        <f t="shared" ref="C13:C24" si="1">D13+E13+G13</f>
        <v>216076</v>
      </c>
      <c r="D13" s="8">
        <v>216042</v>
      </c>
      <c r="E13" s="8">
        <v>4</v>
      </c>
      <c r="F13" s="8">
        <v>0</v>
      </c>
      <c r="G13" s="76">
        <v>30</v>
      </c>
      <c r="H13" s="76">
        <v>2812120</v>
      </c>
      <c r="I13" s="95">
        <f>H13-(J13+L13)</f>
        <v>2806821</v>
      </c>
      <c r="J13" s="76">
        <v>311</v>
      </c>
      <c r="K13" s="8">
        <v>0</v>
      </c>
      <c r="L13" s="8">
        <v>4988</v>
      </c>
      <c r="M13" s="8">
        <v>0</v>
      </c>
      <c r="N13" s="37">
        <v>15576000</v>
      </c>
      <c r="O13" s="37">
        <v>15930000</v>
      </c>
      <c r="P13" s="37">
        <v>14696000</v>
      </c>
      <c r="Q13" s="37">
        <v>3318170</v>
      </c>
      <c r="R13" s="77">
        <f>Q13/30</f>
        <v>110605.66666666667</v>
      </c>
      <c r="S13" s="37">
        <v>114860</v>
      </c>
      <c r="T13" s="37">
        <v>103580</v>
      </c>
      <c r="U13" s="10" t="s">
        <v>111</v>
      </c>
    </row>
    <row r="14" spans="1:21" ht="13.5" customHeight="1" x14ac:dyDescent="0.2">
      <c r="A14" s="9" t="s">
        <v>38</v>
      </c>
      <c r="B14" s="8">
        <v>386414</v>
      </c>
      <c r="C14" s="8">
        <f t="shared" si="1"/>
        <v>215866</v>
      </c>
      <c r="D14" s="8">
        <v>215832</v>
      </c>
      <c r="E14" s="8">
        <v>4</v>
      </c>
      <c r="F14" s="8">
        <v>0</v>
      </c>
      <c r="G14" s="76">
        <v>30</v>
      </c>
      <c r="H14" s="76">
        <v>2989768</v>
      </c>
      <c r="I14" s="95">
        <f t="shared" ref="I14:I24" si="2">H14-(J14+L14)</f>
        <v>2984838</v>
      </c>
      <c r="J14" s="76">
        <v>337</v>
      </c>
      <c r="K14" s="8">
        <v>0</v>
      </c>
      <c r="L14" s="8">
        <v>4593</v>
      </c>
      <c r="M14" s="8">
        <v>0</v>
      </c>
      <c r="N14" s="37">
        <v>16620000</v>
      </c>
      <c r="O14" s="37">
        <v>16979000</v>
      </c>
      <c r="P14" s="37">
        <v>16620000</v>
      </c>
      <c r="Q14" s="37">
        <v>3462870</v>
      </c>
      <c r="R14" s="77">
        <f>Q14/31</f>
        <v>111705.48387096774</v>
      </c>
      <c r="S14" s="37">
        <v>116370</v>
      </c>
      <c r="T14" s="37">
        <v>101910</v>
      </c>
      <c r="U14" s="10" t="s">
        <v>47</v>
      </c>
    </row>
    <row r="15" spans="1:21" ht="13.5" customHeight="1" x14ac:dyDescent="0.2">
      <c r="A15" s="9" t="s">
        <v>24</v>
      </c>
      <c r="B15" s="8">
        <v>386006</v>
      </c>
      <c r="C15" s="8">
        <f t="shared" si="1"/>
        <v>215912</v>
      </c>
      <c r="D15" s="8">
        <v>215879</v>
      </c>
      <c r="E15" s="8">
        <v>4</v>
      </c>
      <c r="F15" s="8">
        <v>0</v>
      </c>
      <c r="G15" s="76">
        <v>29</v>
      </c>
      <c r="H15" s="76">
        <v>3065592</v>
      </c>
      <c r="I15" s="95">
        <f t="shared" si="2"/>
        <v>3060954</v>
      </c>
      <c r="J15" s="76">
        <v>318</v>
      </c>
      <c r="K15" s="8">
        <v>0</v>
      </c>
      <c r="L15" s="8">
        <v>4320</v>
      </c>
      <c r="M15" s="8">
        <v>0</v>
      </c>
      <c r="N15" s="37">
        <v>16139000</v>
      </c>
      <c r="O15" s="37">
        <v>17027000</v>
      </c>
      <c r="P15" s="37">
        <v>16139000</v>
      </c>
      <c r="Q15" s="37">
        <v>3396540</v>
      </c>
      <c r="R15" s="77">
        <f>Q15/30</f>
        <v>113218</v>
      </c>
      <c r="S15" s="37">
        <v>119120</v>
      </c>
      <c r="T15" s="37">
        <v>107530</v>
      </c>
      <c r="U15" s="10" t="s">
        <v>24</v>
      </c>
    </row>
    <row r="16" spans="1:21" ht="13.5" customHeight="1" x14ac:dyDescent="0.2">
      <c r="A16" s="9" t="s">
        <v>25</v>
      </c>
      <c r="B16" s="8">
        <v>385736</v>
      </c>
      <c r="C16" s="8">
        <f t="shared" si="1"/>
        <v>215824</v>
      </c>
      <c r="D16" s="8">
        <v>215791</v>
      </c>
      <c r="E16" s="8">
        <v>4</v>
      </c>
      <c r="F16" s="8">
        <v>0</v>
      </c>
      <c r="G16" s="76">
        <v>29</v>
      </c>
      <c r="H16" s="76">
        <v>3038756</v>
      </c>
      <c r="I16" s="95">
        <f t="shared" si="2"/>
        <v>3035055</v>
      </c>
      <c r="J16" s="76">
        <v>338</v>
      </c>
      <c r="K16" s="8">
        <v>0</v>
      </c>
      <c r="L16" s="8">
        <v>3363</v>
      </c>
      <c r="M16" s="8">
        <v>0</v>
      </c>
      <c r="N16" s="37">
        <v>16631000</v>
      </c>
      <c r="O16" s="37">
        <v>16842000</v>
      </c>
      <c r="P16" s="37">
        <v>16631000</v>
      </c>
      <c r="Q16" s="37">
        <v>3608010</v>
      </c>
      <c r="R16" s="77">
        <f>Q16/31</f>
        <v>116387.41935483871</v>
      </c>
      <c r="S16" s="37">
        <v>122510</v>
      </c>
      <c r="T16" s="37">
        <v>108840</v>
      </c>
      <c r="U16" s="10" t="s">
        <v>25</v>
      </c>
    </row>
    <row r="17" spans="1:21" ht="13.5" customHeight="1" x14ac:dyDescent="0.2">
      <c r="A17" s="9" t="s">
        <v>26</v>
      </c>
      <c r="B17" s="8">
        <v>385276</v>
      </c>
      <c r="C17" s="8">
        <f t="shared" si="1"/>
        <v>215715</v>
      </c>
      <c r="D17" s="8">
        <v>215682</v>
      </c>
      <c r="E17" s="8">
        <v>4</v>
      </c>
      <c r="F17" s="8">
        <v>0</v>
      </c>
      <c r="G17" s="76">
        <v>29</v>
      </c>
      <c r="H17" s="76">
        <v>3046006</v>
      </c>
      <c r="I17" s="95">
        <f t="shared" si="2"/>
        <v>3041825</v>
      </c>
      <c r="J17" s="76">
        <v>364</v>
      </c>
      <c r="K17" s="8">
        <v>0</v>
      </c>
      <c r="L17" s="8">
        <v>3817</v>
      </c>
      <c r="M17" s="8">
        <v>0</v>
      </c>
      <c r="N17" s="37">
        <v>16578000</v>
      </c>
      <c r="O17" s="37">
        <v>16732000</v>
      </c>
      <c r="P17" s="37">
        <v>16347000</v>
      </c>
      <c r="Q17" s="37">
        <v>3689290</v>
      </c>
      <c r="R17" s="77">
        <f>Q17/31</f>
        <v>119009.35483870968</v>
      </c>
      <c r="S17" s="37">
        <v>124090</v>
      </c>
      <c r="T17" s="37">
        <v>111930</v>
      </c>
      <c r="U17" s="10" t="s">
        <v>26</v>
      </c>
    </row>
    <row r="18" spans="1:21" ht="13.5" customHeight="1" x14ac:dyDescent="0.2">
      <c r="A18" s="9" t="s">
        <v>27</v>
      </c>
      <c r="B18" s="8">
        <v>385135</v>
      </c>
      <c r="C18" s="8">
        <f t="shared" si="1"/>
        <v>215782</v>
      </c>
      <c r="D18" s="8">
        <v>215749</v>
      </c>
      <c r="E18" s="8">
        <v>4</v>
      </c>
      <c r="F18" s="8">
        <v>0</v>
      </c>
      <c r="G18" s="76">
        <v>29</v>
      </c>
      <c r="H18" s="76">
        <v>3119710</v>
      </c>
      <c r="I18" s="95">
        <f t="shared" si="2"/>
        <v>3116111</v>
      </c>
      <c r="J18" s="76">
        <v>349</v>
      </c>
      <c r="K18" s="8">
        <v>0</v>
      </c>
      <c r="L18" s="8">
        <v>3250</v>
      </c>
      <c r="M18" s="8">
        <v>0</v>
      </c>
      <c r="N18" s="37">
        <v>17016000</v>
      </c>
      <c r="O18" s="37">
        <v>17030000</v>
      </c>
      <c r="P18" s="37">
        <v>15850000</v>
      </c>
      <c r="Q18" s="37">
        <v>3481230</v>
      </c>
      <c r="R18" s="77">
        <f>Q18/30</f>
        <v>116041</v>
      </c>
      <c r="S18" s="37">
        <v>120010</v>
      </c>
      <c r="T18" s="37">
        <v>104750</v>
      </c>
      <c r="U18" s="10" t="s">
        <v>27</v>
      </c>
    </row>
    <row r="19" spans="1:21" ht="13.5" customHeight="1" x14ac:dyDescent="0.2">
      <c r="A19" s="9" t="s">
        <v>28</v>
      </c>
      <c r="B19" s="8">
        <v>384956</v>
      </c>
      <c r="C19" s="8">
        <f t="shared" si="1"/>
        <v>215693</v>
      </c>
      <c r="D19" s="8">
        <v>215660</v>
      </c>
      <c r="E19" s="8">
        <v>4</v>
      </c>
      <c r="F19" s="8">
        <v>0</v>
      </c>
      <c r="G19" s="76">
        <v>29</v>
      </c>
      <c r="H19" s="76">
        <v>3071478</v>
      </c>
      <c r="I19" s="95">
        <f t="shared" si="2"/>
        <v>3066897</v>
      </c>
      <c r="J19" s="76">
        <v>295</v>
      </c>
      <c r="K19" s="8">
        <v>0</v>
      </c>
      <c r="L19" s="8">
        <v>4286</v>
      </c>
      <c r="M19" s="8">
        <v>0</v>
      </c>
      <c r="N19" s="37">
        <v>15255000</v>
      </c>
      <c r="O19" s="37">
        <v>16785000</v>
      </c>
      <c r="P19" s="37">
        <v>15255000</v>
      </c>
      <c r="Q19" s="37">
        <v>3587230</v>
      </c>
      <c r="R19" s="77">
        <f>Q19/31</f>
        <v>115717.09677419355</v>
      </c>
      <c r="S19" s="37">
        <v>119050</v>
      </c>
      <c r="T19" s="37">
        <v>107510</v>
      </c>
      <c r="U19" s="10" t="s">
        <v>28</v>
      </c>
    </row>
    <row r="20" spans="1:21" ht="13.5" customHeight="1" x14ac:dyDescent="0.2">
      <c r="A20" s="9" t="s">
        <v>29</v>
      </c>
      <c r="B20" s="8">
        <v>384660</v>
      </c>
      <c r="C20" s="8">
        <f t="shared" si="1"/>
        <v>215552</v>
      </c>
      <c r="D20" s="8">
        <v>215519</v>
      </c>
      <c r="E20" s="8">
        <v>4</v>
      </c>
      <c r="F20" s="8">
        <v>0</v>
      </c>
      <c r="G20" s="76">
        <v>29</v>
      </c>
      <c r="H20" s="76">
        <v>2983770</v>
      </c>
      <c r="I20" s="95">
        <f t="shared" si="2"/>
        <v>2979613</v>
      </c>
      <c r="J20" s="76">
        <v>337</v>
      </c>
      <c r="K20" s="8">
        <v>0</v>
      </c>
      <c r="L20" s="8">
        <v>3820</v>
      </c>
      <c r="M20" s="8">
        <v>0</v>
      </c>
      <c r="N20" s="37">
        <v>13940000</v>
      </c>
      <c r="O20" s="37">
        <v>14737000</v>
      </c>
      <c r="P20" s="37">
        <v>13940000</v>
      </c>
      <c r="Q20" s="37">
        <v>3425380</v>
      </c>
      <c r="R20" s="77">
        <f>Q20/30</f>
        <v>114179.33333333333</v>
      </c>
      <c r="S20" s="37">
        <v>117070</v>
      </c>
      <c r="T20" s="37">
        <v>109380</v>
      </c>
      <c r="U20" s="10" t="s">
        <v>29</v>
      </c>
    </row>
    <row r="21" spans="1:21" ht="13.5" customHeight="1" x14ac:dyDescent="0.2">
      <c r="A21" s="9" t="s">
        <v>30</v>
      </c>
      <c r="B21" s="8">
        <v>384242</v>
      </c>
      <c r="C21" s="8">
        <f t="shared" si="1"/>
        <v>215487</v>
      </c>
      <c r="D21" s="8">
        <v>215454</v>
      </c>
      <c r="E21" s="8">
        <v>4</v>
      </c>
      <c r="F21" s="8">
        <v>0</v>
      </c>
      <c r="G21" s="76">
        <v>29</v>
      </c>
      <c r="H21" s="76">
        <v>3053526</v>
      </c>
      <c r="I21" s="95">
        <f t="shared" si="2"/>
        <v>3045664</v>
      </c>
      <c r="J21" s="76">
        <v>418</v>
      </c>
      <c r="K21" s="8">
        <v>0</v>
      </c>
      <c r="L21" s="8">
        <v>7444</v>
      </c>
      <c r="M21" s="8">
        <v>0</v>
      </c>
      <c r="N21" s="37">
        <v>12517000</v>
      </c>
      <c r="O21" s="37">
        <v>13550000</v>
      </c>
      <c r="P21" s="37">
        <v>12517000</v>
      </c>
      <c r="Q21" s="37">
        <v>3538550</v>
      </c>
      <c r="R21" s="77">
        <f>Q21/31</f>
        <v>114146.77419354839</v>
      </c>
      <c r="S21" s="37">
        <v>120380</v>
      </c>
      <c r="T21" s="37">
        <v>109420</v>
      </c>
      <c r="U21" s="10" t="s">
        <v>30</v>
      </c>
    </row>
    <row r="22" spans="1:21" ht="13.5" customHeight="1" x14ac:dyDescent="0.2">
      <c r="A22" s="78" t="s">
        <v>112</v>
      </c>
      <c r="B22" s="8">
        <v>383847</v>
      </c>
      <c r="C22" s="8">
        <f t="shared" si="1"/>
        <v>215373</v>
      </c>
      <c r="D22" s="8">
        <v>215340</v>
      </c>
      <c r="E22" s="8">
        <v>4</v>
      </c>
      <c r="F22" s="8">
        <v>0</v>
      </c>
      <c r="G22" s="76">
        <v>29</v>
      </c>
      <c r="H22" s="76">
        <v>3062502</v>
      </c>
      <c r="I22" s="95">
        <f t="shared" si="2"/>
        <v>3057773</v>
      </c>
      <c r="J22" s="76">
        <v>361</v>
      </c>
      <c r="K22" s="8">
        <v>0</v>
      </c>
      <c r="L22" s="8">
        <v>4368</v>
      </c>
      <c r="M22" s="8">
        <v>0</v>
      </c>
      <c r="N22" s="37">
        <v>10563000</v>
      </c>
      <c r="O22" s="37">
        <v>11837000</v>
      </c>
      <c r="P22" s="37">
        <v>10563000</v>
      </c>
      <c r="Q22" s="37">
        <v>3485170</v>
      </c>
      <c r="R22" s="77">
        <f>Q22/31</f>
        <v>112424.83870967742</v>
      </c>
      <c r="S22" s="37">
        <v>117260</v>
      </c>
      <c r="T22" s="37">
        <v>107370</v>
      </c>
      <c r="U22" s="10" t="s">
        <v>113</v>
      </c>
    </row>
    <row r="23" spans="1:21" ht="13.5" customHeight="1" x14ac:dyDescent="0.2">
      <c r="A23" s="9" t="s">
        <v>31</v>
      </c>
      <c r="B23" s="8">
        <v>383322</v>
      </c>
      <c r="C23" s="8">
        <f t="shared" si="1"/>
        <v>215360</v>
      </c>
      <c r="D23" s="8">
        <v>215327</v>
      </c>
      <c r="E23" s="8">
        <v>4</v>
      </c>
      <c r="F23" s="8">
        <v>0</v>
      </c>
      <c r="G23" s="76">
        <v>29</v>
      </c>
      <c r="H23" s="76">
        <v>3088507</v>
      </c>
      <c r="I23" s="95">
        <f t="shared" si="2"/>
        <v>3085916</v>
      </c>
      <c r="J23" s="76">
        <v>374</v>
      </c>
      <c r="K23" s="8">
        <v>0</v>
      </c>
      <c r="L23" s="8">
        <v>2217</v>
      </c>
      <c r="M23" s="8">
        <v>0</v>
      </c>
      <c r="N23" s="37">
        <v>11856000</v>
      </c>
      <c r="O23" s="37">
        <v>11856000</v>
      </c>
      <c r="P23" s="37">
        <v>9770000</v>
      </c>
      <c r="Q23" s="37">
        <v>3257920</v>
      </c>
      <c r="R23" s="77">
        <f>Q23/29</f>
        <v>112342.06896551725</v>
      </c>
      <c r="S23" s="37">
        <v>115680</v>
      </c>
      <c r="T23" s="37">
        <v>109230</v>
      </c>
      <c r="U23" s="10" t="s">
        <v>31</v>
      </c>
    </row>
    <row r="24" spans="1:21" ht="13.5" customHeight="1" x14ac:dyDescent="0.2">
      <c r="A24" s="9" t="s">
        <v>32</v>
      </c>
      <c r="B24" s="8">
        <v>381512</v>
      </c>
      <c r="C24" s="8">
        <f t="shared" si="1"/>
        <v>216250</v>
      </c>
      <c r="D24" s="8">
        <v>216217</v>
      </c>
      <c r="E24" s="8">
        <v>4</v>
      </c>
      <c r="F24" s="8">
        <v>0</v>
      </c>
      <c r="G24" s="76">
        <v>29</v>
      </c>
      <c r="H24" s="76">
        <v>2940899</v>
      </c>
      <c r="I24" s="95">
        <f t="shared" si="2"/>
        <v>2937319</v>
      </c>
      <c r="J24" s="76">
        <v>367</v>
      </c>
      <c r="K24" s="8">
        <v>0</v>
      </c>
      <c r="L24" s="8">
        <v>3213</v>
      </c>
      <c r="M24" s="8">
        <v>0</v>
      </c>
      <c r="N24" s="37">
        <v>14453000</v>
      </c>
      <c r="O24" s="37">
        <v>14453000</v>
      </c>
      <c r="P24" s="37">
        <v>11351000</v>
      </c>
      <c r="Q24" s="37">
        <v>3456980</v>
      </c>
      <c r="R24" s="77">
        <f>Q24/31</f>
        <v>111515.48387096774</v>
      </c>
      <c r="S24" s="37">
        <v>115220</v>
      </c>
      <c r="T24" s="37">
        <v>106040</v>
      </c>
      <c r="U24" s="10" t="s">
        <v>32</v>
      </c>
    </row>
    <row r="25" spans="1:21" ht="4.5" customHeight="1" thickBot="1" x14ac:dyDescent="0.25">
      <c r="A25" s="1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9"/>
      <c r="N25" s="19"/>
      <c r="O25" s="19"/>
      <c r="P25" s="19"/>
      <c r="Q25" s="19"/>
      <c r="R25" s="19"/>
      <c r="S25" s="19"/>
      <c r="T25" s="19" t="s">
        <v>33</v>
      </c>
      <c r="U25" s="20"/>
    </row>
    <row r="26" spans="1:21" ht="13.5" customHeight="1" x14ac:dyDescent="0.2">
      <c r="A26" s="21" t="s">
        <v>34</v>
      </c>
      <c r="D26" s="21" t="s">
        <v>35</v>
      </c>
      <c r="M26" s="6"/>
    </row>
    <row r="27" spans="1:21" x14ac:dyDescent="0.2">
      <c r="D27" s="6" t="s">
        <v>120</v>
      </c>
    </row>
    <row r="28" spans="1:21" x14ac:dyDescent="0.2">
      <c r="B28" s="5"/>
      <c r="C28" s="5"/>
      <c r="D28" s="6" t="s">
        <v>129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1" x14ac:dyDescent="0.2">
      <c r="H29" s="5"/>
    </row>
    <row r="30" spans="1:21" x14ac:dyDescent="0.2">
      <c r="C30" s="5"/>
      <c r="E30" s="5"/>
      <c r="G30" s="5"/>
      <c r="H30" s="5"/>
      <c r="I30" s="5"/>
      <c r="L30" s="5"/>
    </row>
    <row r="31" spans="1:21" s="6" customFormat="1" ht="9.6" x14ac:dyDescent="0.2">
      <c r="C31" s="5"/>
      <c r="H31" s="5"/>
    </row>
    <row r="32" spans="1:21" s="6" customFormat="1" x14ac:dyDescent="0.2">
      <c r="C32" s="22"/>
      <c r="H32" s="5"/>
      <c r="I32" s="5"/>
      <c r="J32" s="5"/>
    </row>
    <row r="33" spans="3:9" s="6" customFormat="1" x14ac:dyDescent="0.2">
      <c r="C33" s="22"/>
      <c r="H33" s="5"/>
    </row>
    <row r="34" spans="3:9" s="6" customFormat="1" x14ac:dyDescent="0.2">
      <c r="C34" s="22"/>
      <c r="H34" s="5"/>
      <c r="I34" s="5"/>
    </row>
    <row r="35" spans="3:9" s="6" customFormat="1" x14ac:dyDescent="0.2">
      <c r="C35" s="22"/>
      <c r="H35" s="5"/>
    </row>
    <row r="36" spans="3:9" s="6" customFormat="1" x14ac:dyDescent="0.2">
      <c r="C36" s="22"/>
      <c r="H36" s="5"/>
    </row>
    <row r="37" spans="3:9" s="6" customFormat="1" x14ac:dyDescent="0.2">
      <c r="C37" s="22"/>
      <c r="F37" s="23"/>
      <c r="H37" s="5"/>
    </row>
    <row r="38" spans="3:9" s="6" customFormat="1" x14ac:dyDescent="0.2">
      <c r="C38" s="22"/>
      <c r="F38" s="23"/>
      <c r="H38" s="5"/>
    </row>
    <row r="39" spans="3:9" s="6" customFormat="1" x14ac:dyDescent="0.2">
      <c r="C39" s="22"/>
      <c r="E39" s="24"/>
      <c r="F39" s="23"/>
      <c r="H39" s="5"/>
    </row>
    <row r="40" spans="3:9" s="6" customFormat="1" x14ac:dyDescent="0.2">
      <c r="C40" s="22"/>
      <c r="E40" s="24"/>
      <c r="F40" s="23"/>
      <c r="H40" s="5"/>
    </row>
    <row r="41" spans="3:9" s="6" customFormat="1" x14ac:dyDescent="0.2">
      <c r="C41" s="22"/>
      <c r="E41" s="24"/>
      <c r="F41" s="23"/>
      <c r="G41" s="24"/>
      <c r="H41" s="5"/>
    </row>
    <row r="42" spans="3:9" s="6" customFormat="1" x14ac:dyDescent="0.2">
      <c r="C42" s="68"/>
      <c r="E42" s="24"/>
      <c r="F42" s="23"/>
      <c r="G42" s="24"/>
      <c r="H42" s="5"/>
    </row>
    <row r="43" spans="3:9" s="6" customFormat="1" x14ac:dyDescent="0.2">
      <c r="C43" s="68"/>
      <c r="E43" s="24"/>
      <c r="F43" s="23"/>
      <c r="G43" s="24"/>
      <c r="H43" s="5"/>
    </row>
    <row r="44" spans="3:9" s="6" customFormat="1" ht="9.6" x14ac:dyDescent="0.2">
      <c r="C44" s="5"/>
      <c r="E44" s="24"/>
      <c r="F44" s="23"/>
      <c r="G44" s="24"/>
      <c r="H44" s="5"/>
    </row>
    <row r="45" spans="3:9" s="6" customFormat="1" ht="9.6" x14ac:dyDescent="0.2">
      <c r="C45" s="5"/>
      <c r="E45" s="24"/>
      <c r="F45" s="23"/>
      <c r="G45" s="24"/>
    </row>
    <row r="46" spans="3:9" s="6" customFormat="1" ht="9.6" x14ac:dyDescent="0.2">
      <c r="C46" s="5"/>
      <c r="E46" s="24"/>
      <c r="F46" s="23"/>
      <c r="G46" s="24"/>
    </row>
    <row r="47" spans="3:9" s="6" customFormat="1" ht="9.6" x14ac:dyDescent="0.2">
      <c r="C47" s="5"/>
      <c r="E47" s="24"/>
      <c r="F47" s="23"/>
      <c r="G47" s="24"/>
    </row>
    <row r="48" spans="3:9" s="6" customFormat="1" ht="9.6" x14ac:dyDescent="0.2">
      <c r="C48" s="5"/>
      <c r="E48" s="24"/>
      <c r="F48" s="23"/>
      <c r="G48" s="24"/>
    </row>
    <row r="49" spans="3:7" s="6" customFormat="1" ht="9.6" x14ac:dyDescent="0.2">
      <c r="C49" s="5"/>
      <c r="E49" s="24"/>
      <c r="G49" s="24"/>
    </row>
    <row r="50" spans="3:7" s="6" customFormat="1" x14ac:dyDescent="0.2">
      <c r="C50" s="5"/>
      <c r="E50" s="24"/>
      <c r="G50" s="25"/>
    </row>
    <row r="51" spans="3:7" s="6" customFormat="1" x14ac:dyDescent="0.2">
      <c r="C51" s="5"/>
      <c r="G51" s="25"/>
    </row>
    <row r="52" spans="3:7" s="6" customFormat="1" x14ac:dyDescent="0.2">
      <c r="C52" s="5"/>
      <c r="G52" s="25"/>
    </row>
    <row r="53" spans="3:7" s="6" customFormat="1" x14ac:dyDescent="0.2">
      <c r="C53" s="5"/>
      <c r="G53" s="25"/>
    </row>
    <row r="54" spans="3:7" s="6" customFormat="1" ht="9.6" x14ac:dyDescent="0.2">
      <c r="C54" s="5"/>
    </row>
    <row r="55" spans="3:7" s="6" customFormat="1" ht="9.6" x14ac:dyDescent="0.2">
      <c r="C55" s="5"/>
    </row>
    <row r="56" spans="3:7" s="6" customFormat="1" ht="9.6" x14ac:dyDescent="0.2">
      <c r="C56" s="5"/>
    </row>
    <row r="57" spans="3:7" s="6" customFormat="1" ht="9.6" x14ac:dyDescent="0.2">
      <c r="C57" s="5"/>
    </row>
    <row r="58" spans="3:7" s="6" customFormat="1" ht="9.6" x14ac:dyDescent="0.2">
      <c r="C58" s="5"/>
    </row>
    <row r="59" spans="3:7" s="6" customFormat="1" ht="9.6" x14ac:dyDescent="0.2">
      <c r="C59" s="5"/>
    </row>
    <row r="60" spans="3:7" s="6" customFormat="1" ht="9.6" x14ac:dyDescent="0.2">
      <c r="C60" s="5"/>
    </row>
    <row r="61" spans="3:7" s="6" customFormat="1" ht="9.6" x14ac:dyDescent="0.2">
      <c r="C61" s="5"/>
    </row>
    <row r="62" spans="3:7" s="6" customFormat="1" ht="9.6" x14ac:dyDescent="0.2">
      <c r="C62" s="5"/>
    </row>
    <row r="63" spans="3:7" s="6" customFormat="1" ht="9.6" x14ac:dyDescent="0.2">
      <c r="C63" s="5"/>
    </row>
    <row r="64" spans="3:7" s="6" customFormat="1" ht="9.6" x14ac:dyDescent="0.2">
      <c r="C64" s="5"/>
    </row>
    <row r="65" spans="3:21" s="6" customFormat="1" ht="9.6" x14ac:dyDescent="0.2">
      <c r="C65" s="5"/>
    </row>
    <row r="66" spans="3:21" s="6" customFormat="1" ht="9.6" x14ac:dyDescent="0.2">
      <c r="C66" s="5"/>
    </row>
    <row r="67" spans="3:21" s="6" customFormat="1" ht="9.6" x14ac:dyDescent="0.2">
      <c r="C67" s="5"/>
    </row>
    <row r="68" spans="3:21" s="6" customFormat="1" ht="9.6" x14ac:dyDescent="0.2">
      <c r="C68" s="5"/>
    </row>
    <row r="69" spans="3:21" s="6" customFormat="1" x14ac:dyDescent="0.2">
      <c r="C69" s="5"/>
      <c r="M69" s="3"/>
      <c r="N69" s="3"/>
      <c r="O69" s="3"/>
      <c r="P69" s="3"/>
      <c r="Q69" s="3"/>
      <c r="R69" s="3"/>
      <c r="S69" s="3"/>
      <c r="T69" s="3"/>
      <c r="U69" s="3"/>
    </row>
    <row r="70" spans="3:21" s="6" customFormat="1" x14ac:dyDescent="0.2">
      <c r="C70" s="5"/>
      <c r="M70" s="3"/>
      <c r="N70" s="3"/>
      <c r="O70" s="3"/>
      <c r="P70" s="3"/>
      <c r="Q70" s="3"/>
      <c r="R70" s="3"/>
      <c r="S70" s="3"/>
      <c r="T70" s="3"/>
      <c r="U70" s="3"/>
    </row>
  </sheetData>
  <mergeCells count="24">
    <mergeCell ref="K4:K5"/>
    <mergeCell ref="A1:U1"/>
    <mergeCell ref="A3:A5"/>
    <mergeCell ref="B3:B5"/>
    <mergeCell ref="C3:G3"/>
    <mergeCell ref="H3:L3"/>
    <mergeCell ref="M3:M5"/>
    <mergeCell ref="N3:P3"/>
    <mergeCell ref="Q3:T3"/>
    <mergeCell ref="U3:U5"/>
    <mergeCell ref="C4:C5"/>
    <mergeCell ref="D4:E4"/>
    <mergeCell ref="F4:F5"/>
    <mergeCell ref="G4:G5"/>
    <mergeCell ref="H4:H5"/>
    <mergeCell ref="I4:J4"/>
    <mergeCell ref="S4:S5"/>
    <mergeCell ref="T4:T5"/>
    <mergeCell ref="L4:L5"/>
    <mergeCell ref="N4:N5"/>
    <mergeCell ref="O4:O5"/>
    <mergeCell ref="P4:P5"/>
    <mergeCell ref="Q4:Q5"/>
    <mergeCell ref="R4:R5"/>
  </mergeCells>
  <phoneticPr fontId="3"/>
  <pageMargins left="0.4" right="0.59055118110236227" top="0.78740157480314965" bottom="0.78740157480314965" header="0.51181102362204722" footer="0.51181102362204722"/>
  <pageSetup paperSize="9" scale="72" fitToHeight="0" orientation="landscape" r:id="rId1"/>
  <headerFooter alignWithMargins="0"/>
  <ignoredErrors>
    <ignoredError sqref="R14:R15 R18:R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showGridLines="0" topLeftCell="E1" zoomScale="130" zoomScaleNormal="130" workbookViewId="0">
      <selection activeCell="D8" sqref="D8"/>
    </sheetView>
  </sheetViews>
  <sheetFormatPr defaultColWidth="9" defaultRowHeight="13.2" x14ac:dyDescent="0.2"/>
  <cols>
    <col min="1" max="1" width="10" style="6" customWidth="1"/>
    <col min="2" max="2" width="9.6640625" style="6" customWidth="1"/>
    <col min="3" max="4" width="8.77734375" style="6" customWidth="1"/>
    <col min="5" max="7" width="6.21875" style="6" customWidth="1"/>
    <col min="8" max="8" width="11.77734375" style="6" customWidth="1"/>
    <col min="9" max="9" width="11" style="6" customWidth="1"/>
    <col min="10" max="10" width="6.21875" style="6" customWidth="1"/>
    <col min="11" max="12" width="7.44140625" style="6" bestFit="1" customWidth="1"/>
    <col min="13" max="13" width="12.109375" style="3" customWidth="1"/>
    <col min="14" max="21" width="10" style="3" customWidth="1"/>
    <col min="22" max="16384" width="9" style="3"/>
  </cols>
  <sheetData>
    <row r="1" spans="1:21" ht="16.2" x14ac:dyDescent="0.2">
      <c r="A1" s="99" t="s">
        <v>94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ht="12" customHeight="1" thickBot="1" x14ac:dyDescent="0.2">
      <c r="E2" s="4"/>
      <c r="F2" s="4"/>
      <c r="G2" s="4"/>
      <c r="H2" s="4"/>
      <c r="M2" s="11"/>
      <c r="N2" s="12"/>
      <c r="O2" s="12"/>
      <c r="P2" s="12"/>
      <c r="Q2" s="12"/>
      <c r="R2" s="12"/>
      <c r="S2" s="12"/>
      <c r="T2" s="12"/>
      <c r="U2" s="13" t="s">
        <v>0</v>
      </c>
    </row>
    <row r="3" spans="1:21" ht="13.5" customHeight="1" x14ac:dyDescent="0.2">
      <c r="A3" s="100" t="s">
        <v>1</v>
      </c>
      <c r="B3" s="103" t="s">
        <v>2</v>
      </c>
      <c r="C3" s="106" t="s">
        <v>3</v>
      </c>
      <c r="D3" s="106"/>
      <c r="E3" s="106"/>
      <c r="F3" s="106"/>
      <c r="G3" s="106"/>
      <c r="H3" s="107" t="s">
        <v>4</v>
      </c>
      <c r="I3" s="106"/>
      <c r="J3" s="106"/>
      <c r="K3" s="106"/>
      <c r="L3" s="106"/>
      <c r="M3" s="108" t="s">
        <v>5</v>
      </c>
      <c r="N3" s="106" t="s">
        <v>6</v>
      </c>
      <c r="O3" s="106"/>
      <c r="P3" s="111"/>
      <c r="Q3" s="106" t="s">
        <v>7</v>
      </c>
      <c r="R3" s="106"/>
      <c r="S3" s="106"/>
      <c r="T3" s="106"/>
      <c r="U3" s="112" t="s">
        <v>8</v>
      </c>
    </row>
    <row r="4" spans="1:21" ht="13.5" customHeight="1" x14ac:dyDescent="0.2">
      <c r="A4" s="101"/>
      <c r="B4" s="104"/>
      <c r="C4" s="97" t="s">
        <v>9</v>
      </c>
      <c r="D4" s="115" t="s">
        <v>10</v>
      </c>
      <c r="E4" s="98"/>
      <c r="F4" s="97" t="s">
        <v>11</v>
      </c>
      <c r="G4" s="97" t="s">
        <v>12</v>
      </c>
      <c r="H4" s="97" t="s">
        <v>9</v>
      </c>
      <c r="I4" s="115" t="s">
        <v>10</v>
      </c>
      <c r="J4" s="98"/>
      <c r="K4" s="97" t="s">
        <v>11</v>
      </c>
      <c r="L4" s="118" t="s">
        <v>12</v>
      </c>
      <c r="M4" s="109"/>
      <c r="N4" s="117" t="s">
        <v>13</v>
      </c>
      <c r="O4" s="117" t="s">
        <v>14</v>
      </c>
      <c r="P4" s="117" t="s">
        <v>15</v>
      </c>
      <c r="Q4" s="117" t="s">
        <v>39</v>
      </c>
      <c r="R4" s="117" t="s">
        <v>16</v>
      </c>
      <c r="S4" s="117" t="s">
        <v>17</v>
      </c>
      <c r="T4" s="117" t="s">
        <v>18</v>
      </c>
      <c r="U4" s="113"/>
    </row>
    <row r="5" spans="1:21" ht="13.5" customHeight="1" x14ac:dyDescent="0.2">
      <c r="A5" s="102"/>
      <c r="B5" s="105"/>
      <c r="C5" s="98"/>
      <c r="D5" s="14" t="s">
        <v>19</v>
      </c>
      <c r="E5" s="14" t="s">
        <v>20</v>
      </c>
      <c r="F5" s="98"/>
      <c r="G5" s="98"/>
      <c r="H5" s="116"/>
      <c r="I5" s="14" t="s">
        <v>19</v>
      </c>
      <c r="J5" s="14" t="s">
        <v>21</v>
      </c>
      <c r="K5" s="98"/>
      <c r="L5" s="115"/>
      <c r="M5" s="110"/>
      <c r="N5" s="117"/>
      <c r="O5" s="117"/>
      <c r="P5" s="117"/>
      <c r="Q5" s="117"/>
      <c r="R5" s="117"/>
      <c r="S5" s="117"/>
      <c r="T5" s="117"/>
      <c r="U5" s="114"/>
    </row>
    <row r="6" spans="1:21" ht="4.5" customHeight="1" x14ac:dyDescent="0.2">
      <c r="A6" s="15"/>
      <c r="B6" s="92"/>
      <c r="C6" s="92"/>
      <c r="D6" s="92"/>
      <c r="E6" s="92"/>
      <c r="F6" s="92"/>
      <c r="G6" s="92"/>
      <c r="H6" s="85"/>
      <c r="I6" s="92"/>
      <c r="J6" s="92"/>
      <c r="K6" s="85"/>
      <c r="L6" s="85"/>
      <c r="M6" s="83"/>
      <c r="N6" s="83"/>
      <c r="O6" s="83"/>
      <c r="P6" s="83"/>
      <c r="Q6" s="83"/>
      <c r="R6" s="83"/>
      <c r="S6" s="83"/>
      <c r="T6" s="83"/>
      <c r="U6" s="16"/>
    </row>
    <row r="7" spans="1:21" ht="13.5" customHeight="1" x14ac:dyDescent="0.2">
      <c r="A7" s="9" t="s">
        <v>40</v>
      </c>
      <c r="B7" s="8">
        <v>404158</v>
      </c>
      <c r="C7" s="8">
        <v>217535</v>
      </c>
      <c r="D7" s="8">
        <v>217492</v>
      </c>
      <c r="E7" s="8">
        <v>6</v>
      </c>
      <c r="F7" s="8">
        <v>0</v>
      </c>
      <c r="G7" s="8">
        <v>37</v>
      </c>
      <c r="H7" s="8">
        <v>39003051</v>
      </c>
      <c r="I7" s="8">
        <v>38891052</v>
      </c>
      <c r="J7" s="8">
        <v>7169</v>
      </c>
      <c r="K7" s="8">
        <v>0</v>
      </c>
      <c r="L7" s="8">
        <v>104830</v>
      </c>
      <c r="M7" s="17">
        <v>2627677</v>
      </c>
      <c r="N7" s="1">
        <v>12757000</v>
      </c>
      <c r="O7" s="1">
        <v>16932000</v>
      </c>
      <c r="P7" s="1">
        <v>11114000</v>
      </c>
      <c r="Q7" s="1">
        <v>44833190</v>
      </c>
      <c r="R7" s="2">
        <v>122830.65753424658</v>
      </c>
      <c r="S7" s="1">
        <v>135140</v>
      </c>
      <c r="T7" s="1">
        <v>110300</v>
      </c>
      <c r="U7" s="10" t="s">
        <v>23</v>
      </c>
    </row>
    <row r="8" spans="1:21" ht="13.5" customHeight="1" x14ac:dyDescent="0.2">
      <c r="A8" s="9" t="s">
        <v>36</v>
      </c>
      <c r="B8" s="8">
        <v>399116</v>
      </c>
      <c r="C8" s="8">
        <v>217305</v>
      </c>
      <c r="D8" s="8">
        <v>217264</v>
      </c>
      <c r="E8" s="8">
        <v>6</v>
      </c>
      <c r="F8" s="8">
        <v>0</v>
      </c>
      <c r="G8" s="8">
        <v>33</v>
      </c>
      <c r="H8" s="8">
        <v>38106129</v>
      </c>
      <c r="I8" s="8">
        <v>38009214</v>
      </c>
      <c r="J8" s="8">
        <v>7038</v>
      </c>
      <c r="K8" s="8" t="s">
        <v>22</v>
      </c>
      <c r="L8" s="8">
        <v>84212</v>
      </c>
      <c r="M8" s="17">
        <v>2634180</v>
      </c>
      <c r="N8" s="1">
        <v>15431000</v>
      </c>
      <c r="O8" s="1">
        <v>15431000</v>
      </c>
      <c r="P8" s="1">
        <v>14113000</v>
      </c>
      <c r="Q8" s="1">
        <v>43399830</v>
      </c>
      <c r="R8" s="2">
        <v>118574</v>
      </c>
      <c r="S8" s="1">
        <v>128770</v>
      </c>
      <c r="T8" s="1">
        <v>107560</v>
      </c>
      <c r="U8" s="10" t="s">
        <v>37</v>
      </c>
    </row>
    <row r="9" spans="1:21" ht="13.5" customHeight="1" x14ac:dyDescent="0.2">
      <c r="A9" s="9" t="s">
        <v>41</v>
      </c>
      <c r="B9" s="8">
        <v>394529</v>
      </c>
      <c r="C9" s="8">
        <v>217321</v>
      </c>
      <c r="D9" s="8">
        <v>217287</v>
      </c>
      <c r="E9" s="8">
        <v>5</v>
      </c>
      <c r="F9" s="8">
        <v>0</v>
      </c>
      <c r="G9" s="8">
        <v>29</v>
      </c>
      <c r="H9" s="8">
        <v>38094480</v>
      </c>
      <c r="I9" s="8">
        <v>38056870</v>
      </c>
      <c r="J9" s="8">
        <v>6520</v>
      </c>
      <c r="K9" s="8">
        <v>0</v>
      </c>
      <c r="L9" s="8">
        <v>31090</v>
      </c>
      <c r="M9" s="8">
        <v>2655462.35</v>
      </c>
      <c r="N9" s="8">
        <v>11828000</v>
      </c>
      <c r="O9" s="8">
        <v>16919000</v>
      </c>
      <c r="P9" s="8">
        <v>11171000</v>
      </c>
      <c r="Q9" s="8">
        <v>43294160</v>
      </c>
      <c r="R9" s="7">
        <v>113739</v>
      </c>
      <c r="S9" s="8">
        <v>134320</v>
      </c>
      <c r="T9" s="8">
        <v>102660</v>
      </c>
      <c r="U9" s="10" t="s">
        <v>43</v>
      </c>
    </row>
    <row r="10" spans="1:21" ht="13.5" customHeight="1" x14ac:dyDescent="0.2">
      <c r="A10" s="9" t="s">
        <v>42</v>
      </c>
      <c r="B10" s="8">
        <v>391862</v>
      </c>
      <c r="C10" s="8">
        <v>216468</v>
      </c>
      <c r="D10" s="8">
        <v>216434</v>
      </c>
      <c r="E10" s="8">
        <v>5</v>
      </c>
      <c r="F10" s="8">
        <v>0</v>
      </c>
      <c r="G10" s="8">
        <v>29</v>
      </c>
      <c r="H10" s="8">
        <v>37398454</v>
      </c>
      <c r="I10" s="8">
        <v>37360595</v>
      </c>
      <c r="J10" s="8">
        <v>6790</v>
      </c>
      <c r="K10" s="8">
        <v>0</v>
      </c>
      <c r="L10" s="8">
        <v>31069</v>
      </c>
      <c r="M10" s="8">
        <v>2663024</v>
      </c>
      <c r="N10" s="8">
        <v>11463000</v>
      </c>
      <c r="O10" s="8" t="s">
        <v>127</v>
      </c>
      <c r="P10" s="8" t="s">
        <v>128</v>
      </c>
      <c r="Q10" s="8">
        <v>41877520</v>
      </c>
      <c r="R10" s="8">
        <v>114733</v>
      </c>
      <c r="S10" s="8">
        <v>125200</v>
      </c>
      <c r="T10" s="8">
        <v>104480</v>
      </c>
      <c r="U10" s="10" t="s">
        <v>44</v>
      </c>
    </row>
    <row r="11" spans="1:21" ht="13.5" customHeight="1" x14ac:dyDescent="0.2">
      <c r="A11" s="9" t="s">
        <v>46</v>
      </c>
      <c r="B11" s="8">
        <f t="shared" ref="B11:G11" si="0">B24</f>
        <v>387086</v>
      </c>
      <c r="C11" s="8">
        <f t="shared" si="0"/>
        <v>216125</v>
      </c>
      <c r="D11" s="8">
        <f t="shared" si="0"/>
        <v>216091</v>
      </c>
      <c r="E11" s="8">
        <f t="shared" si="0"/>
        <v>4</v>
      </c>
      <c r="F11" s="8">
        <f t="shared" si="0"/>
        <v>0</v>
      </c>
      <c r="G11" s="8">
        <f t="shared" si="0"/>
        <v>30</v>
      </c>
      <c r="H11" s="8">
        <f>SUM(H13:H24)</f>
        <v>36808782</v>
      </c>
      <c r="I11" s="8">
        <f>SUM(I13:I24)</f>
        <v>36774191</v>
      </c>
      <c r="J11" s="8">
        <f>SUM(J13:J24)</f>
        <v>4766</v>
      </c>
      <c r="K11" s="8">
        <v>0</v>
      </c>
      <c r="L11" s="8">
        <f>SUM(L13:L24)</f>
        <v>29825</v>
      </c>
      <c r="M11" s="8">
        <v>2617396</v>
      </c>
      <c r="N11" s="8">
        <f>N24</f>
        <v>14631000</v>
      </c>
      <c r="O11" s="8" t="s">
        <v>132</v>
      </c>
      <c r="P11" s="8" t="s">
        <v>133</v>
      </c>
      <c r="Q11" s="8">
        <f>SUM(Q13:Q24)</f>
        <v>41697190</v>
      </c>
      <c r="R11" s="7">
        <f>Q11/365</f>
        <v>114238.87671232877</v>
      </c>
      <c r="S11" s="8">
        <f>MAX(S13:S24)</f>
        <v>148070</v>
      </c>
      <c r="T11" s="8">
        <f>MIN(T13:T24)</f>
        <v>104010</v>
      </c>
      <c r="U11" s="10" t="s">
        <v>45</v>
      </c>
    </row>
    <row r="12" spans="1:21" ht="9" customHeight="1" x14ac:dyDescent="0.2">
      <c r="A12" s="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"/>
      <c r="N12" s="1"/>
      <c r="O12" s="1"/>
      <c r="P12" s="1"/>
      <c r="Q12" s="1"/>
      <c r="R12" s="1"/>
      <c r="S12" s="1"/>
      <c r="T12" s="1"/>
      <c r="U12" s="10"/>
    </row>
    <row r="13" spans="1:21" ht="13.5" customHeight="1" x14ac:dyDescent="0.2">
      <c r="A13" s="9" t="s">
        <v>95</v>
      </c>
      <c r="B13" s="8">
        <v>391749</v>
      </c>
      <c r="C13" s="8">
        <f t="shared" ref="C13:C24" si="1">D13+E13+G13</f>
        <v>216473</v>
      </c>
      <c r="D13" s="8">
        <v>216438</v>
      </c>
      <c r="E13" s="8">
        <v>4</v>
      </c>
      <c r="F13" s="8">
        <v>0</v>
      </c>
      <c r="G13" s="76">
        <v>31</v>
      </c>
      <c r="H13" s="76">
        <v>2846068</v>
      </c>
      <c r="I13" s="95">
        <f>H13-(J13+L13)</f>
        <v>2843340</v>
      </c>
      <c r="J13" s="76">
        <v>535</v>
      </c>
      <c r="K13" s="8">
        <v>0</v>
      </c>
      <c r="L13" s="8">
        <v>2193</v>
      </c>
      <c r="M13" s="8">
        <v>0</v>
      </c>
      <c r="N13" s="37">
        <v>12272000</v>
      </c>
      <c r="O13" s="37">
        <v>12272000</v>
      </c>
      <c r="P13" s="37">
        <v>11151000</v>
      </c>
      <c r="Q13" s="37">
        <v>3318610</v>
      </c>
      <c r="R13" s="77">
        <f>Q13/30</f>
        <v>110620.33333333333</v>
      </c>
      <c r="S13" s="37">
        <v>114180</v>
      </c>
      <c r="T13" s="37">
        <v>104060</v>
      </c>
      <c r="U13" s="10" t="s">
        <v>95</v>
      </c>
    </row>
    <row r="14" spans="1:21" ht="13.5" customHeight="1" x14ac:dyDescent="0.2">
      <c r="A14" s="9" t="s">
        <v>38</v>
      </c>
      <c r="B14" s="8">
        <v>391638</v>
      </c>
      <c r="C14" s="8">
        <f t="shared" si="1"/>
        <v>216248</v>
      </c>
      <c r="D14" s="8">
        <v>216213</v>
      </c>
      <c r="E14" s="8">
        <v>4</v>
      </c>
      <c r="F14" s="8">
        <v>0</v>
      </c>
      <c r="G14" s="76">
        <v>31</v>
      </c>
      <c r="H14" s="76">
        <v>3074164</v>
      </c>
      <c r="I14" s="95">
        <f t="shared" ref="I14:I24" si="2">H14-(J14+L14)</f>
        <v>3071448</v>
      </c>
      <c r="J14" s="76">
        <v>341</v>
      </c>
      <c r="K14" s="8">
        <v>0</v>
      </c>
      <c r="L14" s="8">
        <v>2375</v>
      </c>
      <c r="M14" s="8">
        <v>0</v>
      </c>
      <c r="N14" s="37">
        <v>14048000</v>
      </c>
      <c r="O14" s="37">
        <v>14613000</v>
      </c>
      <c r="P14" s="37">
        <v>14048000</v>
      </c>
      <c r="Q14" s="37">
        <v>3466420</v>
      </c>
      <c r="R14" s="77">
        <f>Q14/31</f>
        <v>111820</v>
      </c>
      <c r="S14" s="37">
        <v>118130</v>
      </c>
      <c r="T14" s="37">
        <v>106680</v>
      </c>
      <c r="U14" s="10" t="s">
        <v>47</v>
      </c>
    </row>
    <row r="15" spans="1:21" ht="13.5" customHeight="1" x14ac:dyDescent="0.2">
      <c r="A15" s="9" t="s">
        <v>24</v>
      </c>
      <c r="B15" s="8">
        <v>391315</v>
      </c>
      <c r="C15" s="8">
        <f t="shared" si="1"/>
        <v>215992</v>
      </c>
      <c r="D15" s="8">
        <v>215957</v>
      </c>
      <c r="E15" s="8">
        <v>4</v>
      </c>
      <c r="F15" s="8">
        <v>0</v>
      </c>
      <c r="G15" s="76">
        <v>31</v>
      </c>
      <c r="H15" s="76">
        <v>3144182</v>
      </c>
      <c r="I15" s="95">
        <f t="shared" si="2"/>
        <v>3141380</v>
      </c>
      <c r="J15" s="76">
        <v>433</v>
      </c>
      <c r="K15" s="8">
        <v>0</v>
      </c>
      <c r="L15" s="8">
        <v>2369</v>
      </c>
      <c r="M15" s="8">
        <v>0</v>
      </c>
      <c r="N15" s="37">
        <v>15739000</v>
      </c>
      <c r="O15" s="37">
        <v>15739000</v>
      </c>
      <c r="P15" s="37">
        <v>13598000</v>
      </c>
      <c r="Q15" s="37">
        <v>3433850</v>
      </c>
      <c r="R15" s="77">
        <f>Q15/30</f>
        <v>114461.66666666667</v>
      </c>
      <c r="S15" s="37">
        <v>121570</v>
      </c>
      <c r="T15" s="37">
        <v>104590</v>
      </c>
      <c r="U15" s="10" t="s">
        <v>24</v>
      </c>
    </row>
    <row r="16" spans="1:21" ht="13.5" customHeight="1" x14ac:dyDescent="0.2">
      <c r="A16" s="9" t="s">
        <v>25</v>
      </c>
      <c r="B16" s="8">
        <v>390980</v>
      </c>
      <c r="C16" s="8">
        <f t="shared" si="1"/>
        <v>215869</v>
      </c>
      <c r="D16" s="8">
        <v>215834</v>
      </c>
      <c r="E16" s="8">
        <v>4</v>
      </c>
      <c r="F16" s="8">
        <v>0</v>
      </c>
      <c r="G16" s="76">
        <v>31</v>
      </c>
      <c r="H16" s="76">
        <v>3103329</v>
      </c>
      <c r="I16" s="95">
        <f t="shared" si="2"/>
        <v>3100742</v>
      </c>
      <c r="J16" s="76">
        <v>375</v>
      </c>
      <c r="K16" s="8">
        <v>0</v>
      </c>
      <c r="L16" s="8">
        <v>2212</v>
      </c>
      <c r="M16" s="8">
        <v>0</v>
      </c>
      <c r="N16" s="37">
        <v>16271000</v>
      </c>
      <c r="O16" s="37">
        <v>16271000</v>
      </c>
      <c r="P16" s="37">
        <v>15639000</v>
      </c>
      <c r="Q16" s="37">
        <v>3618240</v>
      </c>
      <c r="R16" s="77">
        <f>Q16/31</f>
        <v>116717.41935483871</v>
      </c>
      <c r="S16" s="37">
        <v>121230</v>
      </c>
      <c r="T16" s="37">
        <v>109080</v>
      </c>
      <c r="U16" s="10" t="s">
        <v>25</v>
      </c>
    </row>
    <row r="17" spans="1:21" ht="13.5" customHeight="1" x14ac:dyDescent="0.2">
      <c r="A17" s="9" t="s">
        <v>26</v>
      </c>
      <c r="B17" s="8">
        <v>390560</v>
      </c>
      <c r="C17" s="8">
        <f t="shared" si="1"/>
        <v>215815</v>
      </c>
      <c r="D17" s="8">
        <v>215781</v>
      </c>
      <c r="E17" s="8">
        <v>4</v>
      </c>
      <c r="F17" s="8">
        <v>0</v>
      </c>
      <c r="G17" s="76">
        <v>30</v>
      </c>
      <c r="H17" s="76">
        <v>3117257</v>
      </c>
      <c r="I17" s="95">
        <f t="shared" si="2"/>
        <v>3113399</v>
      </c>
      <c r="J17" s="76">
        <v>314</v>
      </c>
      <c r="K17" s="8">
        <v>0</v>
      </c>
      <c r="L17" s="8">
        <v>3544</v>
      </c>
      <c r="M17" s="8">
        <v>0</v>
      </c>
      <c r="N17" s="37">
        <v>16320000</v>
      </c>
      <c r="O17" s="37">
        <v>15346000</v>
      </c>
      <c r="P17" s="37">
        <v>15937000</v>
      </c>
      <c r="Q17" s="37">
        <v>3688250</v>
      </c>
      <c r="R17" s="77">
        <f>Q17/31</f>
        <v>118975.80645161291</v>
      </c>
      <c r="S17" s="37">
        <v>122750</v>
      </c>
      <c r="T17" s="37">
        <v>114124</v>
      </c>
      <c r="U17" s="10" t="s">
        <v>26</v>
      </c>
    </row>
    <row r="18" spans="1:21" ht="13.5" customHeight="1" x14ac:dyDescent="0.2">
      <c r="A18" s="9" t="s">
        <v>27</v>
      </c>
      <c r="B18" s="8">
        <v>390261</v>
      </c>
      <c r="C18" s="8">
        <f t="shared" si="1"/>
        <v>215860</v>
      </c>
      <c r="D18" s="8">
        <v>215826</v>
      </c>
      <c r="E18" s="8">
        <v>4</v>
      </c>
      <c r="F18" s="8">
        <v>0</v>
      </c>
      <c r="G18" s="76">
        <v>30</v>
      </c>
      <c r="H18" s="76">
        <v>3152000</v>
      </c>
      <c r="I18" s="95">
        <f t="shared" si="2"/>
        <v>3149156</v>
      </c>
      <c r="J18" s="76">
        <v>354</v>
      </c>
      <c r="K18" s="8">
        <v>0</v>
      </c>
      <c r="L18" s="8">
        <v>2490</v>
      </c>
      <c r="M18" s="8">
        <v>0</v>
      </c>
      <c r="N18" s="37">
        <v>16312000</v>
      </c>
      <c r="O18" s="37">
        <v>16312000</v>
      </c>
      <c r="P18" s="37">
        <v>16226000</v>
      </c>
      <c r="Q18" s="37">
        <v>3488110</v>
      </c>
      <c r="R18" s="77">
        <f>Q18/30</f>
        <v>116270.33333333333</v>
      </c>
      <c r="S18" s="37">
        <v>120270</v>
      </c>
      <c r="T18" s="37">
        <v>106190</v>
      </c>
      <c r="U18" s="10" t="s">
        <v>27</v>
      </c>
    </row>
    <row r="19" spans="1:21" ht="13.5" customHeight="1" x14ac:dyDescent="0.2">
      <c r="A19" s="9" t="s">
        <v>28</v>
      </c>
      <c r="B19" s="8">
        <v>390026</v>
      </c>
      <c r="C19" s="8">
        <f t="shared" si="1"/>
        <v>215719</v>
      </c>
      <c r="D19" s="8">
        <v>215686</v>
      </c>
      <c r="E19" s="8">
        <v>4</v>
      </c>
      <c r="F19" s="8">
        <v>0</v>
      </c>
      <c r="G19" s="76">
        <v>29</v>
      </c>
      <c r="H19" s="76">
        <v>3075299</v>
      </c>
      <c r="I19" s="95">
        <f t="shared" si="2"/>
        <v>3072846</v>
      </c>
      <c r="J19" s="76">
        <v>347</v>
      </c>
      <c r="K19" s="8">
        <v>0</v>
      </c>
      <c r="L19" s="8">
        <v>2106</v>
      </c>
      <c r="M19" s="8">
        <v>0</v>
      </c>
      <c r="N19" s="37">
        <v>15195000</v>
      </c>
      <c r="O19" s="37">
        <v>16132000</v>
      </c>
      <c r="P19" s="37">
        <v>15195000</v>
      </c>
      <c r="Q19" s="37">
        <v>3587540</v>
      </c>
      <c r="R19" s="77">
        <f>Q19/31</f>
        <v>115727.09677419355</v>
      </c>
      <c r="S19" s="37">
        <v>119540</v>
      </c>
      <c r="T19" s="37">
        <v>107990</v>
      </c>
      <c r="U19" s="10" t="s">
        <v>28</v>
      </c>
    </row>
    <row r="20" spans="1:21" ht="13.5" customHeight="1" x14ac:dyDescent="0.2">
      <c r="A20" s="9" t="s">
        <v>29</v>
      </c>
      <c r="B20" s="8">
        <v>389792</v>
      </c>
      <c r="C20" s="8">
        <f t="shared" si="1"/>
        <v>215536</v>
      </c>
      <c r="D20" s="8">
        <v>215503</v>
      </c>
      <c r="E20" s="8">
        <v>4</v>
      </c>
      <c r="F20" s="8">
        <v>0</v>
      </c>
      <c r="G20" s="76">
        <v>29</v>
      </c>
      <c r="H20" s="76">
        <v>3019675</v>
      </c>
      <c r="I20" s="95">
        <f t="shared" si="2"/>
        <v>3016939</v>
      </c>
      <c r="J20" s="76">
        <v>350</v>
      </c>
      <c r="K20" s="8">
        <v>0</v>
      </c>
      <c r="L20" s="8">
        <v>2386</v>
      </c>
      <c r="M20" s="8">
        <v>0</v>
      </c>
      <c r="N20" s="37">
        <v>12977000</v>
      </c>
      <c r="O20" s="37">
        <v>14846000</v>
      </c>
      <c r="P20" s="37">
        <v>12977000</v>
      </c>
      <c r="Q20" s="37">
        <v>3412960</v>
      </c>
      <c r="R20" s="77">
        <f>Q20/30</f>
        <v>113765.33333333333</v>
      </c>
      <c r="S20" s="37">
        <v>117010</v>
      </c>
      <c r="T20" s="37">
        <v>109200</v>
      </c>
      <c r="U20" s="10" t="s">
        <v>29</v>
      </c>
    </row>
    <row r="21" spans="1:21" ht="13.5" customHeight="1" x14ac:dyDescent="0.2">
      <c r="A21" s="9" t="s">
        <v>30</v>
      </c>
      <c r="B21" s="8">
        <v>389481</v>
      </c>
      <c r="C21" s="8">
        <f t="shared" si="1"/>
        <v>215540</v>
      </c>
      <c r="D21" s="8">
        <v>215507</v>
      </c>
      <c r="E21" s="8">
        <v>4</v>
      </c>
      <c r="F21" s="8">
        <v>0</v>
      </c>
      <c r="G21" s="76">
        <v>29</v>
      </c>
      <c r="H21" s="76">
        <v>3108746</v>
      </c>
      <c r="I21" s="95">
        <f t="shared" si="2"/>
        <v>3104427</v>
      </c>
      <c r="J21" s="76">
        <v>471</v>
      </c>
      <c r="K21" s="8">
        <v>0</v>
      </c>
      <c r="L21" s="8">
        <v>3848</v>
      </c>
      <c r="M21" s="8">
        <v>0</v>
      </c>
      <c r="N21" s="37">
        <v>11977000</v>
      </c>
      <c r="O21" s="37">
        <v>12819000</v>
      </c>
      <c r="P21" s="37">
        <v>11977000</v>
      </c>
      <c r="Q21" s="37">
        <v>3539560</v>
      </c>
      <c r="R21" s="77">
        <f>Q21/31</f>
        <v>114179.35483870968</v>
      </c>
      <c r="S21" s="37">
        <v>123200</v>
      </c>
      <c r="T21" s="37">
        <v>109750</v>
      </c>
      <c r="U21" s="10" t="s">
        <v>30</v>
      </c>
    </row>
    <row r="22" spans="1:21" ht="13.5" customHeight="1" x14ac:dyDescent="0.2">
      <c r="A22" s="78" t="s">
        <v>108</v>
      </c>
      <c r="B22" s="8">
        <v>388983</v>
      </c>
      <c r="C22" s="8">
        <f t="shared" si="1"/>
        <v>215499</v>
      </c>
      <c r="D22" s="8">
        <v>215465</v>
      </c>
      <c r="E22" s="8">
        <v>4</v>
      </c>
      <c r="F22" s="8">
        <v>0</v>
      </c>
      <c r="G22" s="76">
        <v>30</v>
      </c>
      <c r="H22" s="76">
        <v>3091512</v>
      </c>
      <c r="I22" s="95">
        <f t="shared" si="2"/>
        <v>3088685</v>
      </c>
      <c r="J22" s="76">
        <v>409</v>
      </c>
      <c r="K22" s="8">
        <v>0</v>
      </c>
      <c r="L22" s="8">
        <v>2418</v>
      </c>
      <c r="M22" s="8">
        <v>0</v>
      </c>
      <c r="N22" s="37">
        <v>12531000</v>
      </c>
      <c r="O22" s="37">
        <v>12745000</v>
      </c>
      <c r="P22" s="37">
        <v>11120000</v>
      </c>
      <c r="Q22" s="37">
        <v>3566040</v>
      </c>
      <c r="R22" s="77">
        <f>Q22/31</f>
        <v>115033.54838709677</v>
      </c>
      <c r="S22" s="37">
        <v>148070</v>
      </c>
      <c r="T22" s="37">
        <v>106180</v>
      </c>
      <c r="U22" s="10" t="s">
        <v>96</v>
      </c>
    </row>
    <row r="23" spans="1:21" ht="13.5" customHeight="1" x14ac:dyDescent="0.2">
      <c r="A23" s="9" t="s">
        <v>31</v>
      </c>
      <c r="B23" s="8">
        <v>388480</v>
      </c>
      <c r="C23" s="8">
        <f t="shared" si="1"/>
        <v>215299</v>
      </c>
      <c r="D23" s="8">
        <v>215266</v>
      </c>
      <c r="E23" s="8">
        <v>4</v>
      </c>
      <c r="F23" s="8">
        <v>0</v>
      </c>
      <c r="G23" s="76">
        <v>29</v>
      </c>
      <c r="H23" s="76">
        <v>3130722</v>
      </c>
      <c r="I23" s="95">
        <f t="shared" si="2"/>
        <v>3128504</v>
      </c>
      <c r="J23" s="76">
        <v>417</v>
      </c>
      <c r="K23" s="8">
        <v>0</v>
      </c>
      <c r="L23" s="8">
        <v>1801</v>
      </c>
      <c r="M23" s="8">
        <v>0</v>
      </c>
      <c r="N23" s="37">
        <v>13000000</v>
      </c>
      <c r="O23" s="37">
        <v>13000000</v>
      </c>
      <c r="P23" s="37">
        <v>12022000</v>
      </c>
      <c r="Q23" s="37">
        <v>3152760</v>
      </c>
      <c r="R23" s="77">
        <f>Q23/28</f>
        <v>112598.57142857143</v>
      </c>
      <c r="S23" s="37">
        <v>118090</v>
      </c>
      <c r="T23" s="37">
        <v>107250</v>
      </c>
      <c r="U23" s="10" t="s">
        <v>31</v>
      </c>
    </row>
    <row r="24" spans="1:21" ht="13.5" customHeight="1" x14ac:dyDescent="0.2">
      <c r="A24" s="9" t="s">
        <v>32</v>
      </c>
      <c r="B24" s="8">
        <v>387086</v>
      </c>
      <c r="C24" s="8">
        <f t="shared" si="1"/>
        <v>216125</v>
      </c>
      <c r="D24" s="8">
        <v>216091</v>
      </c>
      <c r="E24" s="8">
        <v>4</v>
      </c>
      <c r="F24" s="8">
        <v>0</v>
      </c>
      <c r="G24" s="76">
        <v>30</v>
      </c>
      <c r="H24" s="76">
        <v>2945828</v>
      </c>
      <c r="I24" s="95">
        <f t="shared" si="2"/>
        <v>2943325</v>
      </c>
      <c r="J24" s="76">
        <v>420</v>
      </c>
      <c r="K24" s="8">
        <v>0</v>
      </c>
      <c r="L24" s="8">
        <v>2083</v>
      </c>
      <c r="M24" s="8">
        <v>0</v>
      </c>
      <c r="N24" s="37">
        <v>14631000</v>
      </c>
      <c r="O24" s="37">
        <v>14631000</v>
      </c>
      <c r="P24" s="37">
        <v>12138000</v>
      </c>
      <c r="Q24" s="37">
        <v>3424850</v>
      </c>
      <c r="R24" s="77">
        <f>Q24/31</f>
        <v>110479.03225806452</v>
      </c>
      <c r="S24" s="37">
        <v>113640</v>
      </c>
      <c r="T24" s="37">
        <v>104010</v>
      </c>
      <c r="U24" s="10" t="s">
        <v>32</v>
      </c>
    </row>
    <row r="25" spans="1:21" ht="4.5" customHeight="1" thickBot="1" x14ac:dyDescent="0.25">
      <c r="A25" s="1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9"/>
      <c r="N25" s="19"/>
      <c r="O25" s="19"/>
      <c r="P25" s="19"/>
      <c r="Q25" s="19"/>
      <c r="R25" s="19"/>
      <c r="S25" s="19"/>
      <c r="T25" s="19" t="s">
        <v>33</v>
      </c>
      <c r="U25" s="20"/>
    </row>
    <row r="26" spans="1:21" ht="13.5" customHeight="1" x14ac:dyDescent="0.2">
      <c r="A26" s="21" t="s">
        <v>34</v>
      </c>
      <c r="D26" s="21" t="s">
        <v>35</v>
      </c>
      <c r="M26" s="6"/>
    </row>
    <row r="27" spans="1:21" x14ac:dyDescent="0.2">
      <c r="D27" s="6" t="s">
        <v>120</v>
      </c>
    </row>
    <row r="28" spans="1:21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1" x14ac:dyDescent="0.2">
      <c r="H29" s="5"/>
    </row>
    <row r="30" spans="1:21" x14ac:dyDescent="0.2">
      <c r="C30" s="5"/>
      <c r="E30" s="5"/>
      <c r="G30" s="5"/>
      <c r="H30" s="5"/>
      <c r="I30" s="5"/>
      <c r="L30" s="5"/>
    </row>
    <row r="31" spans="1:21" s="6" customFormat="1" ht="9.6" x14ac:dyDescent="0.2">
      <c r="C31" s="5"/>
      <c r="H31" s="5"/>
    </row>
    <row r="32" spans="1:21" s="6" customFormat="1" x14ac:dyDescent="0.2">
      <c r="C32" s="22"/>
      <c r="H32" s="5"/>
      <c r="I32" s="5"/>
      <c r="J32" s="5"/>
    </row>
    <row r="33" spans="3:9" s="6" customFormat="1" x14ac:dyDescent="0.2">
      <c r="C33" s="22"/>
      <c r="H33" s="5"/>
    </row>
    <row r="34" spans="3:9" s="6" customFormat="1" x14ac:dyDescent="0.2">
      <c r="C34" s="22"/>
      <c r="H34" s="5"/>
      <c r="I34" s="5"/>
    </row>
    <row r="35" spans="3:9" s="6" customFormat="1" x14ac:dyDescent="0.2">
      <c r="C35" s="22"/>
      <c r="H35" s="5"/>
    </row>
    <row r="36" spans="3:9" s="6" customFormat="1" x14ac:dyDescent="0.2">
      <c r="C36" s="22"/>
      <c r="H36" s="5"/>
    </row>
    <row r="37" spans="3:9" s="6" customFormat="1" x14ac:dyDescent="0.2">
      <c r="C37" s="22"/>
      <c r="F37" s="23"/>
      <c r="H37" s="5"/>
    </row>
    <row r="38" spans="3:9" s="6" customFormat="1" x14ac:dyDescent="0.2">
      <c r="C38" s="22"/>
      <c r="F38" s="23"/>
      <c r="H38" s="5"/>
    </row>
    <row r="39" spans="3:9" s="6" customFormat="1" x14ac:dyDescent="0.2">
      <c r="C39" s="22"/>
      <c r="E39" s="24"/>
      <c r="F39" s="23"/>
      <c r="H39" s="5"/>
    </row>
    <row r="40" spans="3:9" s="6" customFormat="1" x14ac:dyDescent="0.2">
      <c r="C40" s="22"/>
      <c r="E40" s="24"/>
      <c r="F40" s="23"/>
      <c r="H40" s="5"/>
    </row>
    <row r="41" spans="3:9" s="6" customFormat="1" x14ac:dyDescent="0.2">
      <c r="C41" s="22"/>
      <c r="E41" s="24"/>
      <c r="F41" s="23"/>
      <c r="G41" s="24"/>
      <c r="H41" s="5"/>
    </row>
    <row r="42" spans="3:9" s="6" customFormat="1" x14ac:dyDescent="0.2">
      <c r="C42" s="68"/>
      <c r="E42" s="24"/>
      <c r="F42" s="23"/>
      <c r="G42" s="24"/>
      <c r="H42" s="5"/>
    </row>
    <row r="43" spans="3:9" s="6" customFormat="1" x14ac:dyDescent="0.2">
      <c r="C43" s="68"/>
      <c r="E43" s="24"/>
      <c r="F43" s="23"/>
      <c r="G43" s="24"/>
      <c r="H43" s="5"/>
    </row>
    <row r="44" spans="3:9" s="6" customFormat="1" ht="9.6" x14ac:dyDescent="0.2">
      <c r="C44" s="5"/>
      <c r="E44" s="24"/>
      <c r="F44" s="23"/>
      <c r="G44" s="24"/>
      <c r="H44" s="5"/>
    </row>
    <row r="45" spans="3:9" s="6" customFormat="1" ht="9.6" x14ac:dyDescent="0.2">
      <c r="C45" s="5"/>
      <c r="E45" s="24"/>
      <c r="F45" s="23"/>
      <c r="G45" s="24"/>
    </row>
    <row r="46" spans="3:9" s="6" customFormat="1" ht="9.6" x14ac:dyDescent="0.2">
      <c r="C46" s="5"/>
      <c r="E46" s="24"/>
      <c r="F46" s="23"/>
      <c r="G46" s="24"/>
    </row>
    <row r="47" spans="3:9" s="6" customFormat="1" ht="9.6" x14ac:dyDescent="0.2">
      <c r="C47" s="5"/>
      <c r="E47" s="24"/>
      <c r="F47" s="23"/>
      <c r="G47" s="24"/>
    </row>
    <row r="48" spans="3:9" s="6" customFormat="1" ht="9.6" x14ac:dyDescent="0.2">
      <c r="C48" s="5"/>
      <c r="E48" s="24"/>
      <c r="F48" s="23"/>
      <c r="G48" s="24"/>
    </row>
    <row r="49" spans="3:7" s="6" customFormat="1" ht="9.6" x14ac:dyDescent="0.2">
      <c r="C49" s="5"/>
      <c r="E49" s="24"/>
      <c r="G49" s="24"/>
    </row>
    <row r="50" spans="3:7" s="6" customFormat="1" x14ac:dyDescent="0.2">
      <c r="C50" s="5"/>
      <c r="E50" s="24"/>
      <c r="G50" s="25"/>
    </row>
    <row r="51" spans="3:7" s="6" customFormat="1" x14ac:dyDescent="0.2">
      <c r="C51" s="5"/>
      <c r="G51" s="25"/>
    </row>
    <row r="52" spans="3:7" s="6" customFormat="1" x14ac:dyDescent="0.2">
      <c r="C52" s="5"/>
      <c r="G52" s="25"/>
    </row>
    <row r="53" spans="3:7" s="6" customFormat="1" x14ac:dyDescent="0.2">
      <c r="C53" s="5"/>
      <c r="G53" s="25"/>
    </row>
    <row r="54" spans="3:7" s="6" customFormat="1" ht="9.6" x14ac:dyDescent="0.2">
      <c r="C54" s="5"/>
    </row>
    <row r="55" spans="3:7" s="6" customFormat="1" ht="9.6" x14ac:dyDescent="0.2">
      <c r="C55" s="5"/>
    </row>
    <row r="56" spans="3:7" s="6" customFormat="1" ht="9.6" x14ac:dyDescent="0.2">
      <c r="C56" s="5"/>
    </row>
    <row r="57" spans="3:7" s="6" customFormat="1" ht="9.6" x14ac:dyDescent="0.2">
      <c r="C57" s="5"/>
    </row>
    <row r="58" spans="3:7" s="6" customFormat="1" ht="9.6" x14ac:dyDescent="0.2">
      <c r="C58" s="5"/>
    </row>
    <row r="59" spans="3:7" s="6" customFormat="1" ht="9.6" x14ac:dyDescent="0.2">
      <c r="C59" s="5"/>
    </row>
    <row r="60" spans="3:7" s="6" customFormat="1" ht="9.6" x14ac:dyDescent="0.2">
      <c r="C60" s="5"/>
    </row>
    <row r="61" spans="3:7" s="6" customFormat="1" ht="9.6" x14ac:dyDescent="0.2">
      <c r="C61" s="5"/>
    </row>
    <row r="62" spans="3:7" s="6" customFormat="1" ht="9.6" x14ac:dyDescent="0.2">
      <c r="C62" s="5"/>
    </row>
    <row r="63" spans="3:7" s="6" customFormat="1" ht="9.6" x14ac:dyDescent="0.2">
      <c r="C63" s="5"/>
    </row>
    <row r="64" spans="3:7" s="6" customFormat="1" ht="9.6" x14ac:dyDescent="0.2">
      <c r="C64" s="5"/>
    </row>
    <row r="65" spans="3:3" s="6" customFormat="1" ht="9.6" x14ac:dyDescent="0.2">
      <c r="C65" s="5"/>
    </row>
    <row r="66" spans="3:3" s="6" customFormat="1" ht="9.6" x14ac:dyDescent="0.2">
      <c r="C66" s="5"/>
    </row>
    <row r="67" spans="3:3" s="6" customFormat="1" ht="9.6" x14ac:dyDescent="0.2">
      <c r="C67" s="5"/>
    </row>
    <row r="68" spans="3:3" s="6" customFormat="1" ht="9.6" x14ac:dyDescent="0.2">
      <c r="C68" s="5"/>
    </row>
    <row r="69" spans="3:3" x14ac:dyDescent="0.2">
      <c r="C69" s="5"/>
    </row>
    <row r="70" spans="3:3" x14ac:dyDescent="0.2">
      <c r="C70" s="5"/>
    </row>
  </sheetData>
  <mergeCells count="24">
    <mergeCell ref="Q3:T3"/>
    <mergeCell ref="R4:R5"/>
    <mergeCell ref="S4:S5"/>
    <mergeCell ref="T4:T5"/>
    <mergeCell ref="K4:K5"/>
    <mergeCell ref="L4:L5"/>
    <mergeCell ref="N4:N5"/>
    <mergeCell ref="O4:O5"/>
    <mergeCell ref="A1:U1"/>
    <mergeCell ref="U3:U5"/>
    <mergeCell ref="C4:C5"/>
    <mergeCell ref="D4:E4"/>
    <mergeCell ref="F4:F5"/>
    <mergeCell ref="G4:G5"/>
    <mergeCell ref="H4:H5"/>
    <mergeCell ref="I4:J4"/>
    <mergeCell ref="P4:P5"/>
    <mergeCell ref="Q4:Q5"/>
    <mergeCell ref="A3:A5"/>
    <mergeCell ref="B3:B5"/>
    <mergeCell ref="C3:G3"/>
    <mergeCell ref="H3:L3"/>
    <mergeCell ref="M3:M5"/>
    <mergeCell ref="N3:P3"/>
  </mergeCells>
  <phoneticPr fontId="3"/>
  <pageMargins left="0.4" right="0.59055118110236227" top="0.78740157480314965" bottom="0.78740157480314965" header="0.51181102362204722" footer="0.51181102362204722"/>
  <pageSetup paperSize="9" scale="72" fitToHeight="0" orientation="landscape" r:id="rId1"/>
  <headerFooter alignWithMargins="0"/>
  <ignoredErrors>
    <ignoredError sqref="R14:R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showGridLines="0" topLeftCell="E1" zoomScale="130" zoomScaleNormal="130" workbookViewId="0">
      <selection activeCell="B7" sqref="B7"/>
    </sheetView>
  </sheetViews>
  <sheetFormatPr defaultColWidth="9" defaultRowHeight="13.2" x14ac:dyDescent="0.2"/>
  <cols>
    <col min="1" max="1" width="10" style="6" customWidth="1"/>
    <col min="2" max="2" width="9.6640625" style="6" customWidth="1"/>
    <col min="3" max="4" width="8.77734375" style="6" customWidth="1"/>
    <col min="5" max="7" width="6.21875" style="6" customWidth="1"/>
    <col min="8" max="8" width="11.77734375" style="6" customWidth="1"/>
    <col min="9" max="9" width="11" style="6" customWidth="1"/>
    <col min="10" max="10" width="6.21875" style="6" customWidth="1"/>
    <col min="11" max="12" width="7.44140625" style="6" customWidth="1"/>
    <col min="13" max="13" width="12.109375" style="3" customWidth="1"/>
    <col min="14" max="21" width="10" style="3" customWidth="1"/>
    <col min="22" max="16384" width="9" style="3"/>
  </cols>
  <sheetData>
    <row r="1" spans="1:21" ht="16.2" x14ac:dyDescent="0.2">
      <c r="A1" s="99" t="s">
        <v>104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ht="12" customHeight="1" thickBot="1" x14ac:dyDescent="0.2">
      <c r="E2" s="4"/>
      <c r="F2" s="4"/>
      <c r="G2" s="4"/>
      <c r="H2" s="4"/>
      <c r="M2" s="11"/>
      <c r="N2" s="12"/>
      <c r="O2" s="12"/>
      <c r="P2" s="12"/>
      <c r="Q2" s="12"/>
      <c r="R2" s="12"/>
      <c r="S2" s="12"/>
      <c r="T2" s="12"/>
      <c r="U2" s="13" t="s">
        <v>0</v>
      </c>
    </row>
    <row r="3" spans="1:21" ht="13.5" customHeight="1" x14ac:dyDescent="0.2">
      <c r="A3" s="100" t="s">
        <v>1</v>
      </c>
      <c r="B3" s="103" t="s">
        <v>2</v>
      </c>
      <c r="C3" s="106" t="s">
        <v>3</v>
      </c>
      <c r="D3" s="106"/>
      <c r="E3" s="106"/>
      <c r="F3" s="106"/>
      <c r="G3" s="106"/>
      <c r="H3" s="107" t="s">
        <v>4</v>
      </c>
      <c r="I3" s="106"/>
      <c r="J3" s="106"/>
      <c r="K3" s="106"/>
      <c r="L3" s="111"/>
      <c r="M3" s="121" t="s">
        <v>5</v>
      </c>
      <c r="N3" s="106" t="s">
        <v>6</v>
      </c>
      <c r="O3" s="106"/>
      <c r="P3" s="111"/>
      <c r="Q3" s="106" t="s">
        <v>7</v>
      </c>
      <c r="R3" s="106"/>
      <c r="S3" s="106"/>
      <c r="T3" s="106"/>
      <c r="U3" s="112" t="s">
        <v>8</v>
      </c>
    </row>
    <row r="4" spans="1:21" ht="13.5" customHeight="1" x14ac:dyDescent="0.2">
      <c r="A4" s="101"/>
      <c r="B4" s="104"/>
      <c r="C4" s="97" t="s">
        <v>9</v>
      </c>
      <c r="D4" s="115" t="s">
        <v>10</v>
      </c>
      <c r="E4" s="98"/>
      <c r="F4" s="97" t="s">
        <v>11</v>
      </c>
      <c r="G4" s="97" t="s">
        <v>12</v>
      </c>
      <c r="H4" s="119" t="s">
        <v>9</v>
      </c>
      <c r="I4" s="115" t="s">
        <v>10</v>
      </c>
      <c r="J4" s="98"/>
      <c r="K4" s="97" t="s">
        <v>11</v>
      </c>
      <c r="L4" s="97" t="s">
        <v>12</v>
      </c>
      <c r="M4" s="122"/>
      <c r="N4" s="117" t="s">
        <v>13</v>
      </c>
      <c r="O4" s="117" t="s">
        <v>14</v>
      </c>
      <c r="P4" s="117" t="s">
        <v>15</v>
      </c>
      <c r="Q4" s="117" t="s">
        <v>39</v>
      </c>
      <c r="R4" s="117" t="s">
        <v>16</v>
      </c>
      <c r="S4" s="117" t="s">
        <v>17</v>
      </c>
      <c r="T4" s="117" t="s">
        <v>18</v>
      </c>
      <c r="U4" s="113"/>
    </row>
    <row r="5" spans="1:21" ht="13.5" customHeight="1" x14ac:dyDescent="0.2">
      <c r="A5" s="102"/>
      <c r="B5" s="105"/>
      <c r="C5" s="98"/>
      <c r="D5" s="14" t="s">
        <v>19</v>
      </c>
      <c r="E5" s="14" t="s">
        <v>20</v>
      </c>
      <c r="F5" s="98"/>
      <c r="G5" s="98"/>
      <c r="H5" s="120"/>
      <c r="I5" s="14" t="s">
        <v>19</v>
      </c>
      <c r="J5" s="14" t="s">
        <v>21</v>
      </c>
      <c r="K5" s="98"/>
      <c r="L5" s="98"/>
      <c r="M5" s="123"/>
      <c r="N5" s="117"/>
      <c r="O5" s="117"/>
      <c r="P5" s="117"/>
      <c r="Q5" s="117"/>
      <c r="R5" s="117"/>
      <c r="S5" s="117"/>
      <c r="T5" s="117"/>
      <c r="U5" s="114"/>
    </row>
    <row r="6" spans="1:21" ht="4.5" customHeight="1" x14ac:dyDescent="0.2">
      <c r="A6" s="15"/>
      <c r="B6" s="92"/>
      <c r="C6" s="92"/>
      <c r="D6" s="92"/>
      <c r="E6" s="92"/>
      <c r="F6" s="92"/>
      <c r="G6" s="92"/>
      <c r="H6" s="85"/>
      <c r="I6" s="92"/>
      <c r="J6" s="92"/>
      <c r="K6" s="85"/>
      <c r="L6" s="85"/>
      <c r="M6" s="83"/>
      <c r="N6" s="83"/>
      <c r="O6" s="83"/>
      <c r="P6" s="83"/>
      <c r="Q6" s="83"/>
      <c r="R6" s="83"/>
      <c r="S6" s="83"/>
      <c r="T6" s="83"/>
      <c r="U6" s="16"/>
    </row>
    <row r="7" spans="1:21" ht="13.5" customHeight="1" x14ac:dyDescent="0.2">
      <c r="A7" s="9" t="s">
        <v>97</v>
      </c>
      <c r="B7" s="8">
        <v>408851</v>
      </c>
      <c r="C7" s="8">
        <v>217438</v>
      </c>
      <c r="D7" s="8">
        <v>217395</v>
      </c>
      <c r="E7" s="8">
        <v>6</v>
      </c>
      <c r="F7" s="8">
        <v>0</v>
      </c>
      <c r="G7" s="8">
        <v>37</v>
      </c>
      <c r="H7" s="8">
        <v>39641036</v>
      </c>
      <c r="I7" s="8">
        <v>39512382</v>
      </c>
      <c r="J7" s="8">
        <v>6807</v>
      </c>
      <c r="K7" s="8">
        <v>0</v>
      </c>
      <c r="L7" s="8">
        <v>121847</v>
      </c>
      <c r="M7" s="17">
        <v>2580175</v>
      </c>
      <c r="N7" s="1">
        <v>15851000</v>
      </c>
      <c r="O7" s="1">
        <v>17150000</v>
      </c>
      <c r="P7" s="1">
        <v>12374000</v>
      </c>
      <c r="Q7" s="1">
        <v>45098710</v>
      </c>
      <c r="R7" s="2">
        <v>123558.10958904109</v>
      </c>
      <c r="S7" s="1">
        <v>134610</v>
      </c>
      <c r="T7" s="1">
        <v>113330</v>
      </c>
      <c r="U7" s="10" t="s">
        <v>107</v>
      </c>
    </row>
    <row r="8" spans="1:21" ht="13.5" customHeight="1" x14ac:dyDescent="0.2">
      <c r="A8" s="9" t="s">
        <v>23</v>
      </c>
      <c r="B8" s="8">
        <v>404158</v>
      </c>
      <c r="C8" s="8">
        <v>217535</v>
      </c>
      <c r="D8" s="8">
        <v>217492</v>
      </c>
      <c r="E8" s="8">
        <v>6</v>
      </c>
      <c r="F8" s="8">
        <v>0</v>
      </c>
      <c r="G8" s="8">
        <v>37</v>
      </c>
      <c r="H8" s="8">
        <v>39003051</v>
      </c>
      <c r="I8" s="8">
        <v>38891052</v>
      </c>
      <c r="J8" s="8">
        <v>7169</v>
      </c>
      <c r="K8" s="8">
        <v>0</v>
      </c>
      <c r="L8" s="8">
        <v>104830</v>
      </c>
      <c r="M8" s="17">
        <v>2627677</v>
      </c>
      <c r="N8" s="1">
        <v>12757000</v>
      </c>
      <c r="O8" s="1">
        <v>16932000</v>
      </c>
      <c r="P8" s="1">
        <v>11114000</v>
      </c>
      <c r="Q8" s="1">
        <v>44833190</v>
      </c>
      <c r="R8" s="2">
        <v>122830.65753424658</v>
      </c>
      <c r="S8" s="1">
        <v>135140</v>
      </c>
      <c r="T8" s="1">
        <v>110300</v>
      </c>
      <c r="U8" s="10" t="s">
        <v>98</v>
      </c>
    </row>
    <row r="9" spans="1:21" ht="13.5" customHeight="1" x14ac:dyDescent="0.2">
      <c r="A9" s="9" t="s">
        <v>36</v>
      </c>
      <c r="B9" s="8">
        <v>399116</v>
      </c>
      <c r="C9" s="8">
        <v>217305</v>
      </c>
      <c r="D9" s="8">
        <v>217264</v>
      </c>
      <c r="E9" s="8">
        <v>6</v>
      </c>
      <c r="F9" s="8">
        <v>0</v>
      </c>
      <c r="G9" s="8">
        <v>33</v>
      </c>
      <c r="H9" s="8">
        <v>38106129</v>
      </c>
      <c r="I9" s="8">
        <v>38009214</v>
      </c>
      <c r="J9" s="8">
        <v>7038</v>
      </c>
      <c r="K9" s="8" t="s">
        <v>92</v>
      </c>
      <c r="L9" s="8">
        <v>84212</v>
      </c>
      <c r="M9" s="8">
        <v>2634180</v>
      </c>
      <c r="N9" s="8">
        <v>15431000</v>
      </c>
      <c r="O9" s="8">
        <v>15431000</v>
      </c>
      <c r="P9" s="8">
        <v>14113000</v>
      </c>
      <c r="Q9" s="8">
        <v>43399830</v>
      </c>
      <c r="R9" s="7">
        <v>118574</v>
      </c>
      <c r="S9" s="8">
        <v>128770</v>
      </c>
      <c r="T9" s="8">
        <v>107560</v>
      </c>
      <c r="U9" s="10" t="s">
        <v>37</v>
      </c>
    </row>
    <row r="10" spans="1:21" ht="13.5" customHeight="1" x14ac:dyDescent="0.2">
      <c r="A10" s="9" t="s">
        <v>99</v>
      </c>
      <c r="B10" s="8">
        <v>394529</v>
      </c>
      <c r="C10" s="8">
        <v>217321</v>
      </c>
      <c r="D10" s="8">
        <v>217287</v>
      </c>
      <c r="E10" s="8">
        <v>5</v>
      </c>
      <c r="F10" s="8">
        <v>0</v>
      </c>
      <c r="G10" s="8">
        <v>29</v>
      </c>
      <c r="H10" s="8">
        <v>38094480</v>
      </c>
      <c r="I10" s="8">
        <v>38056870</v>
      </c>
      <c r="J10" s="8">
        <v>6520</v>
      </c>
      <c r="K10" s="8">
        <v>0</v>
      </c>
      <c r="L10" s="8">
        <v>31090</v>
      </c>
      <c r="M10" s="8">
        <v>2655462.35</v>
      </c>
      <c r="N10" s="8">
        <v>11828000</v>
      </c>
      <c r="O10" s="8">
        <v>16919000</v>
      </c>
      <c r="P10" s="8">
        <v>11171000</v>
      </c>
      <c r="Q10" s="8">
        <v>43294160</v>
      </c>
      <c r="R10" s="8">
        <v>113739</v>
      </c>
      <c r="S10" s="8">
        <v>134320</v>
      </c>
      <c r="T10" s="8">
        <v>102660</v>
      </c>
      <c r="U10" s="10" t="s">
        <v>100</v>
      </c>
    </row>
    <row r="11" spans="1:21" ht="13.5" customHeight="1" x14ac:dyDescent="0.2">
      <c r="A11" s="9" t="s">
        <v>101</v>
      </c>
      <c r="B11" s="8">
        <f t="shared" ref="B11:G11" si="0">B24</f>
        <v>391862</v>
      </c>
      <c r="C11" s="8">
        <f t="shared" si="0"/>
        <v>216468</v>
      </c>
      <c r="D11" s="8">
        <f t="shared" si="0"/>
        <v>216434</v>
      </c>
      <c r="E11" s="8">
        <f t="shared" si="0"/>
        <v>5</v>
      </c>
      <c r="F11" s="8">
        <f t="shared" si="0"/>
        <v>0</v>
      </c>
      <c r="G11" s="8">
        <f t="shared" si="0"/>
        <v>29</v>
      </c>
      <c r="H11" s="8">
        <f>SUM(H13:H24)</f>
        <v>37398454</v>
      </c>
      <c r="I11" s="8">
        <f>SUM(I13:I24)</f>
        <v>37360595</v>
      </c>
      <c r="J11" s="8">
        <f>SUM(J13:J24)</f>
        <v>6790</v>
      </c>
      <c r="K11" s="8">
        <v>0</v>
      </c>
      <c r="L11" s="8">
        <f>SUM(L13:L24)</f>
        <v>31069</v>
      </c>
      <c r="M11" s="8">
        <v>2663024</v>
      </c>
      <c r="N11" s="8">
        <f>N24</f>
        <v>11463000</v>
      </c>
      <c r="O11" s="8" t="s">
        <v>131</v>
      </c>
      <c r="P11" s="8" t="s">
        <v>130</v>
      </c>
      <c r="Q11" s="8">
        <f>SUM(Q13:Q24)</f>
        <v>41877520</v>
      </c>
      <c r="R11" s="8">
        <v>114733</v>
      </c>
      <c r="S11" s="8">
        <v>125200</v>
      </c>
      <c r="T11" s="8">
        <f>MIN(T13:T24)</f>
        <v>104480</v>
      </c>
      <c r="U11" s="10" t="s">
        <v>102</v>
      </c>
    </row>
    <row r="12" spans="1:21" ht="9" customHeight="1" x14ac:dyDescent="0.2">
      <c r="A12" s="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"/>
      <c r="N12" s="1"/>
      <c r="O12" s="1"/>
      <c r="P12" s="1"/>
      <c r="Q12" s="1"/>
      <c r="R12" s="1"/>
      <c r="S12" s="1"/>
      <c r="T12" s="1"/>
      <c r="U12" s="10"/>
    </row>
    <row r="13" spans="1:21" ht="13.5" customHeight="1" x14ac:dyDescent="0.2">
      <c r="A13" s="9" t="s">
        <v>105</v>
      </c>
      <c r="B13" s="8">
        <v>394233</v>
      </c>
      <c r="C13" s="8">
        <f t="shared" ref="C13:C24" si="1">D13+E13+G13</f>
        <v>217087</v>
      </c>
      <c r="D13" s="8">
        <v>217053</v>
      </c>
      <c r="E13" s="8">
        <v>5</v>
      </c>
      <c r="F13" s="8">
        <v>0</v>
      </c>
      <c r="G13" s="76">
        <v>29</v>
      </c>
      <c r="H13" s="76">
        <v>2921766</v>
      </c>
      <c r="I13" s="76">
        <v>2918201</v>
      </c>
      <c r="J13" s="76">
        <v>516</v>
      </c>
      <c r="K13" s="8">
        <v>0</v>
      </c>
      <c r="L13" s="8">
        <v>3049</v>
      </c>
      <c r="M13" s="8">
        <v>0</v>
      </c>
      <c r="N13" s="37">
        <v>11480000</v>
      </c>
      <c r="O13" s="37">
        <v>11813000</v>
      </c>
      <c r="P13" s="37">
        <v>11480000</v>
      </c>
      <c r="Q13" s="37">
        <v>3432460</v>
      </c>
      <c r="R13" s="37">
        <v>114415</v>
      </c>
      <c r="S13" s="37">
        <v>118990</v>
      </c>
      <c r="T13" s="37">
        <v>108210</v>
      </c>
      <c r="U13" s="10" t="s">
        <v>105</v>
      </c>
    </row>
    <row r="14" spans="1:21" ht="13.5" customHeight="1" x14ac:dyDescent="0.2">
      <c r="A14" s="9" t="s">
        <v>38</v>
      </c>
      <c r="B14" s="8">
        <v>393852</v>
      </c>
      <c r="C14" s="8">
        <f t="shared" si="1"/>
        <v>217061</v>
      </c>
      <c r="D14" s="8">
        <v>217027</v>
      </c>
      <c r="E14" s="8">
        <v>5</v>
      </c>
      <c r="F14" s="8">
        <v>0</v>
      </c>
      <c r="G14" s="76">
        <v>29</v>
      </c>
      <c r="H14" s="76">
        <v>3133058</v>
      </c>
      <c r="I14" s="76">
        <v>3128825</v>
      </c>
      <c r="J14" s="76">
        <v>523</v>
      </c>
      <c r="K14" s="8" t="s">
        <v>22</v>
      </c>
      <c r="L14" s="8">
        <v>3710</v>
      </c>
      <c r="M14" s="8">
        <v>0</v>
      </c>
      <c r="N14" s="37">
        <v>15976000</v>
      </c>
      <c r="O14" s="37">
        <v>15976000</v>
      </c>
      <c r="P14" s="37">
        <v>13090000</v>
      </c>
      <c r="Q14" s="37">
        <v>3495410</v>
      </c>
      <c r="R14" s="37">
        <v>112755</v>
      </c>
      <c r="S14" s="37">
        <v>119380</v>
      </c>
      <c r="T14" s="37">
        <v>105590</v>
      </c>
      <c r="U14" s="10" t="s">
        <v>103</v>
      </c>
    </row>
    <row r="15" spans="1:21" ht="13.5" customHeight="1" x14ac:dyDescent="0.2">
      <c r="A15" s="9" t="s">
        <v>24</v>
      </c>
      <c r="B15" s="8">
        <v>393455</v>
      </c>
      <c r="C15" s="8">
        <f t="shared" si="1"/>
        <v>216942</v>
      </c>
      <c r="D15" s="8">
        <v>216908</v>
      </c>
      <c r="E15" s="8">
        <v>5</v>
      </c>
      <c r="F15" s="8">
        <v>0</v>
      </c>
      <c r="G15" s="76">
        <v>29</v>
      </c>
      <c r="H15" s="76">
        <v>3177209</v>
      </c>
      <c r="I15" s="76">
        <v>3174666</v>
      </c>
      <c r="J15" s="76">
        <v>581</v>
      </c>
      <c r="K15" s="8">
        <v>0</v>
      </c>
      <c r="L15" s="8">
        <v>1962</v>
      </c>
      <c r="M15" s="8">
        <v>0</v>
      </c>
      <c r="N15" s="37">
        <v>16158000</v>
      </c>
      <c r="O15" s="37">
        <v>16421000</v>
      </c>
      <c r="P15" s="37">
        <v>16113000</v>
      </c>
      <c r="Q15" s="37">
        <v>3465590</v>
      </c>
      <c r="R15" s="37">
        <v>115520</v>
      </c>
      <c r="S15" s="37">
        <v>122230</v>
      </c>
      <c r="T15" s="37">
        <v>108900</v>
      </c>
      <c r="U15" s="10" t="s">
        <v>24</v>
      </c>
    </row>
    <row r="16" spans="1:21" ht="13.5" customHeight="1" x14ac:dyDescent="0.2">
      <c r="A16" s="9" t="s">
        <v>25</v>
      </c>
      <c r="B16" s="8">
        <v>393164</v>
      </c>
      <c r="C16" s="8">
        <f t="shared" si="1"/>
        <v>216846</v>
      </c>
      <c r="D16" s="8">
        <v>216812</v>
      </c>
      <c r="E16" s="8">
        <v>5</v>
      </c>
      <c r="F16" s="8">
        <v>0</v>
      </c>
      <c r="G16" s="76">
        <v>29</v>
      </c>
      <c r="H16" s="76">
        <v>3134967</v>
      </c>
      <c r="I16" s="76">
        <v>3132278</v>
      </c>
      <c r="J16" s="76">
        <v>564</v>
      </c>
      <c r="K16" s="8">
        <v>0</v>
      </c>
      <c r="L16" s="8">
        <v>2125</v>
      </c>
      <c r="M16" s="8">
        <v>0</v>
      </c>
      <c r="N16" s="37">
        <v>15723000</v>
      </c>
      <c r="O16" s="37">
        <v>16218000</v>
      </c>
      <c r="P16" s="37">
        <v>15723000</v>
      </c>
      <c r="Q16" s="37">
        <v>3663400</v>
      </c>
      <c r="R16" s="37">
        <v>118174</v>
      </c>
      <c r="S16" s="37">
        <v>124070</v>
      </c>
      <c r="T16" s="37">
        <v>112100</v>
      </c>
      <c r="U16" s="10" t="s">
        <v>25</v>
      </c>
    </row>
    <row r="17" spans="1:21" ht="13.5" customHeight="1" x14ac:dyDescent="0.2">
      <c r="A17" s="9" t="s">
        <v>26</v>
      </c>
      <c r="B17" s="8">
        <v>392882</v>
      </c>
      <c r="C17" s="8">
        <f t="shared" si="1"/>
        <v>216783</v>
      </c>
      <c r="D17" s="8">
        <v>216749</v>
      </c>
      <c r="E17" s="8">
        <v>5</v>
      </c>
      <c r="F17" s="8">
        <v>0</v>
      </c>
      <c r="G17" s="76">
        <v>29</v>
      </c>
      <c r="H17" s="76">
        <v>3191610</v>
      </c>
      <c r="I17" s="76">
        <v>3187492</v>
      </c>
      <c r="J17" s="76">
        <v>563</v>
      </c>
      <c r="K17" s="8">
        <v>0</v>
      </c>
      <c r="L17" s="8">
        <v>3555</v>
      </c>
      <c r="M17" s="8">
        <v>0</v>
      </c>
      <c r="N17" s="37">
        <v>16281000</v>
      </c>
      <c r="O17" s="37">
        <v>16472000</v>
      </c>
      <c r="P17" s="37">
        <v>15618000</v>
      </c>
      <c r="Q17" s="37">
        <v>3632240</v>
      </c>
      <c r="R17" s="37">
        <v>117169</v>
      </c>
      <c r="S17" s="37">
        <v>122740</v>
      </c>
      <c r="T17" s="37">
        <v>111610</v>
      </c>
      <c r="U17" s="10" t="s">
        <v>26</v>
      </c>
    </row>
    <row r="18" spans="1:21" ht="13.5" customHeight="1" x14ac:dyDescent="0.2">
      <c r="A18" s="9" t="s">
        <v>27</v>
      </c>
      <c r="B18" s="8">
        <v>392520</v>
      </c>
      <c r="C18" s="8">
        <f t="shared" si="1"/>
        <v>261627</v>
      </c>
      <c r="D18" s="8">
        <v>261593</v>
      </c>
      <c r="E18" s="8">
        <v>5</v>
      </c>
      <c r="F18" s="8">
        <v>0</v>
      </c>
      <c r="G18" s="76">
        <v>29</v>
      </c>
      <c r="H18" s="76">
        <v>3212562</v>
      </c>
      <c r="I18" s="76">
        <v>3209155</v>
      </c>
      <c r="J18" s="76">
        <v>548</v>
      </c>
      <c r="K18" s="8" t="s">
        <v>22</v>
      </c>
      <c r="L18" s="8">
        <v>2859</v>
      </c>
      <c r="M18" s="8">
        <v>0</v>
      </c>
      <c r="N18" s="37">
        <v>16547000</v>
      </c>
      <c r="O18" s="37">
        <v>16685000</v>
      </c>
      <c r="P18" s="37">
        <v>16403000</v>
      </c>
      <c r="Q18" s="37">
        <v>3506200</v>
      </c>
      <c r="R18" s="37">
        <v>116873</v>
      </c>
      <c r="S18" s="37">
        <v>120840</v>
      </c>
      <c r="T18" s="37">
        <v>108690</v>
      </c>
      <c r="U18" s="10" t="s">
        <v>27</v>
      </c>
    </row>
    <row r="19" spans="1:21" ht="13.5" customHeight="1" x14ac:dyDescent="0.2">
      <c r="A19" s="9" t="s">
        <v>28</v>
      </c>
      <c r="B19" s="8">
        <v>392179</v>
      </c>
      <c r="C19" s="8">
        <f t="shared" si="1"/>
        <v>216551</v>
      </c>
      <c r="D19" s="8">
        <v>216517</v>
      </c>
      <c r="E19" s="8">
        <v>5</v>
      </c>
      <c r="F19" s="8">
        <v>0</v>
      </c>
      <c r="G19" s="76">
        <v>29</v>
      </c>
      <c r="H19" s="76">
        <v>3087518</v>
      </c>
      <c r="I19" s="76">
        <v>3084317</v>
      </c>
      <c r="J19" s="76">
        <v>612</v>
      </c>
      <c r="K19" s="8">
        <v>0</v>
      </c>
      <c r="L19" s="8">
        <v>2589</v>
      </c>
      <c r="M19" s="8">
        <v>0</v>
      </c>
      <c r="N19" s="37">
        <v>15339000</v>
      </c>
      <c r="O19" s="37">
        <v>15923000</v>
      </c>
      <c r="P19" s="37">
        <v>15339000</v>
      </c>
      <c r="Q19" s="37">
        <v>3655010</v>
      </c>
      <c r="R19" s="37">
        <v>117904</v>
      </c>
      <c r="S19" s="37">
        <v>122130</v>
      </c>
      <c r="T19" s="37">
        <v>113090</v>
      </c>
      <c r="U19" s="10" t="s">
        <v>28</v>
      </c>
    </row>
    <row r="20" spans="1:21" ht="13.5" customHeight="1" x14ac:dyDescent="0.2">
      <c r="A20" s="9" t="s">
        <v>29</v>
      </c>
      <c r="B20" s="8">
        <v>394596</v>
      </c>
      <c r="C20" s="8">
        <f t="shared" si="1"/>
        <v>216365</v>
      </c>
      <c r="D20" s="8">
        <v>216331</v>
      </c>
      <c r="E20" s="8">
        <v>5</v>
      </c>
      <c r="F20" s="8">
        <v>0</v>
      </c>
      <c r="G20" s="76">
        <v>29</v>
      </c>
      <c r="H20" s="76">
        <v>3091546</v>
      </c>
      <c r="I20" s="76">
        <v>3088586</v>
      </c>
      <c r="J20" s="76">
        <v>581</v>
      </c>
      <c r="K20" s="8">
        <v>0</v>
      </c>
      <c r="L20" s="8">
        <v>2379</v>
      </c>
      <c r="M20" s="8">
        <v>0</v>
      </c>
      <c r="N20" s="37">
        <v>16547000</v>
      </c>
      <c r="O20" s="37">
        <v>16685000</v>
      </c>
      <c r="P20" s="37">
        <v>14981000</v>
      </c>
      <c r="Q20" s="37">
        <v>3449210</v>
      </c>
      <c r="R20" s="37">
        <v>114974</v>
      </c>
      <c r="S20" s="37">
        <v>118320</v>
      </c>
      <c r="T20" s="37">
        <v>110100</v>
      </c>
      <c r="U20" s="10" t="s">
        <v>29</v>
      </c>
    </row>
    <row r="21" spans="1:21" ht="13.5" customHeight="1" x14ac:dyDescent="0.2">
      <c r="A21" s="9" t="s">
        <v>30</v>
      </c>
      <c r="B21" s="8">
        <v>394296</v>
      </c>
      <c r="C21" s="8">
        <f t="shared" si="1"/>
        <v>216310</v>
      </c>
      <c r="D21" s="8">
        <v>216276</v>
      </c>
      <c r="E21" s="8">
        <v>5</v>
      </c>
      <c r="F21" s="8">
        <v>0</v>
      </c>
      <c r="G21" s="76">
        <v>29</v>
      </c>
      <c r="H21" s="76">
        <v>3172644</v>
      </c>
      <c r="I21" s="76">
        <v>3169538</v>
      </c>
      <c r="J21" s="76">
        <v>562</v>
      </c>
      <c r="K21" s="8">
        <v>0</v>
      </c>
      <c r="L21" s="8">
        <v>2544</v>
      </c>
      <c r="M21" s="8">
        <v>0</v>
      </c>
      <c r="N21" s="37">
        <v>13191000</v>
      </c>
      <c r="O21" s="37">
        <v>13839000</v>
      </c>
      <c r="P21" s="37">
        <v>13191000</v>
      </c>
      <c r="Q21" s="37">
        <v>3567830</v>
      </c>
      <c r="R21" s="37">
        <v>115091</v>
      </c>
      <c r="S21" s="37">
        <v>125200</v>
      </c>
      <c r="T21" s="37">
        <v>111280</v>
      </c>
      <c r="U21" s="10" t="s">
        <v>30</v>
      </c>
    </row>
    <row r="22" spans="1:21" ht="13.5" customHeight="1" x14ac:dyDescent="0.2">
      <c r="A22" s="78" t="s">
        <v>106</v>
      </c>
      <c r="B22" s="8">
        <v>393880</v>
      </c>
      <c r="C22" s="8">
        <f t="shared" si="1"/>
        <v>216112</v>
      </c>
      <c r="D22" s="8">
        <v>216078</v>
      </c>
      <c r="E22" s="8">
        <v>5</v>
      </c>
      <c r="F22" s="8">
        <v>0</v>
      </c>
      <c r="G22" s="76">
        <v>29</v>
      </c>
      <c r="H22" s="76">
        <v>3143715</v>
      </c>
      <c r="I22" s="76">
        <v>3141281</v>
      </c>
      <c r="J22" s="76">
        <v>576</v>
      </c>
      <c r="K22" s="8" t="s">
        <v>22</v>
      </c>
      <c r="L22" s="8">
        <v>1858</v>
      </c>
      <c r="M22" s="8">
        <v>0</v>
      </c>
      <c r="N22" s="37">
        <v>12243000</v>
      </c>
      <c r="O22" s="37">
        <v>12725000</v>
      </c>
      <c r="P22" s="37">
        <v>12108000</v>
      </c>
      <c r="Q22" s="37">
        <v>3491870</v>
      </c>
      <c r="R22" s="37">
        <v>112641</v>
      </c>
      <c r="S22" s="37">
        <v>116870</v>
      </c>
      <c r="T22" s="37">
        <v>106660</v>
      </c>
      <c r="U22" s="10" t="s">
        <v>106</v>
      </c>
    </row>
    <row r="23" spans="1:21" ht="13.5" customHeight="1" x14ac:dyDescent="0.2">
      <c r="A23" s="9" t="s">
        <v>31</v>
      </c>
      <c r="B23" s="8">
        <v>393450</v>
      </c>
      <c r="C23" s="8">
        <f t="shared" si="1"/>
        <v>216173</v>
      </c>
      <c r="D23" s="8">
        <v>216139</v>
      </c>
      <c r="E23" s="8">
        <v>5</v>
      </c>
      <c r="F23" s="8">
        <v>0</v>
      </c>
      <c r="G23" s="76">
        <v>29</v>
      </c>
      <c r="H23" s="76">
        <v>3156974</v>
      </c>
      <c r="I23" s="76">
        <v>3154275</v>
      </c>
      <c r="J23" s="76">
        <v>574</v>
      </c>
      <c r="K23" s="8">
        <v>0</v>
      </c>
      <c r="L23" s="8">
        <v>2125</v>
      </c>
      <c r="M23" s="8">
        <v>0</v>
      </c>
      <c r="N23" s="37">
        <v>10779000</v>
      </c>
      <c r="O23" s="37">
        <v>11945000</v>
      </c>
      <c r="P23" s="37">
        <v>10779000</v>
      </c>
      <c r="Q23" s="37">
        <v>3095920</v>
      </c>
      <c r="R23" s="37">
        <v>110569</v>
      </c>
      <c r="S23" s="37">
        <v>114380</v>
      </c>
      <c r="T23" s="37">
        <v>105710</v>
      </c>
      <c r="U23" s="10" t="s">
        <v>31</v>
      </c>
    </row>
    <row r="24" spans="1:21" ht="13.5" customHeight="1" x14ac:dyDescent="0.2">
      <c r="A24" s="9" t="s">
        <v>32</v>
      </c>
      <c r="B24" s="8">
        <v>391862</v>
      </c>
      <c r="C24" s="8">
        <f t="shared" si="1"/>
        <v>216468</v>
      </c>
      <c r="D24" s="8">
        <v>216434</v>
      </c>
      <c r="E24" s="8">
        <v>5</v>
      </c>
      <c r="F24" s="8">
        <v>0</v>
      </c>
      <c r="G24" s="76">
        <v>29</v>
      </c>
      <c r="H24" s="76">
        <v>2974885</v>
      </c>
      <c r="I24" s="76">
        <v>2971981</v>
      </c>
      <c r="J24" s="76">
        <v>590</v>
      </c>
      <c r="K24" s="8">
        <v>0</v>
      </c>
      <c r="L24" s="8">
        <v>2314</v>
      </c>
      <c r="M24" s="8">
        <v>0</v>
      </c>
      <c r="N24" s="37">
        <v>11463000</v>
      </c>
      <c r="O24" s="37">
        <v>11463000</v>
      </c>
      <c r="P24" s="37">
        <v>9779000</v>
      </c>
      <c r="Q24" s="37">
        <v>3422380</v>
      </c>
      <c r="R24" s="37">
        <v>110399</v>
      </c>
      <c r="S24" s="37">
        <v>114050</v>
      </c>
      <c r="T24" s="37">
        <v>104480</v>
      </c>
      <c r="U24" s="10" t="s">
        <v>32</v>
      </c>
    </row>
    <row r="25" spans="1:21" ht="4.5" customHeight="1" thickBot="1" x14ac:dyDescent="0.25">
      <c r="A25" s="1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9"/>
      <c r="N25" s="19"/>
      <c r="O25" s="19"/>
      <c r="P25" s="19"/>
      <c r="Q25" s="19"/>
      <c r="R25" s="19"/>
      <c r="S25" s="19"/>
      <c r="T25" s="19" t="s">
        <v>33</v>
      </c>
      <c r="U25" s="20"/>
    </row>
    <row r="26" spans="1:21" ht="13.5" customHeight="1" x14ac:dyDescent="0.2">
      <c r="A26" s="21" t="s">
        <v>34</v>
      </c>
      <c r="D26" s="21" t="s">
        <v>35</v>
      </c>
      <c r="M26" s="6"/>
    </row>
    <row r="27" spans="1:21" x14ac:dyDescent="0.2">
      <c r="D27" s="6" t="s">
        <v>120</v>
      </c>
    </row>
    <row r="28" spans="1:21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1" x14ac:dyDescent="0.2">
      <c r="H29" s="5"/>
    </row>
    <row r="30" spans="1:21" x14ac:dyDescent="0.2">
      <c r="C30" s="5"/>
      <c r="E30" s="5"/>
      <c r="G30" s="5"/>
      <c r="H30" s="5"/>
      <c r="I30" s="5"/>
      <c r="L30" s="5"/>
    </row>
    <row r="31" spans="1:21" s="6" customFormat="1" ht="9.6" x14ac:dyDescent="0.2">
      <c r="C31" s="5"/>
      <c r="H31" s="5"/>
    </row>
    <row r="32" spans="1:21" s="6" customFormat="1" x14ac:dyDescent="0.2">
      <c r="C32" s="22"/>
      <c r="H32" s="5"/>
      <c r="I32" s="5"/>
      <c r="J32" s="5"/>
    </row>
    <row r="33" spans="3:9" s="6" customFormat="1" x14ac:dyDescent="0.2">
      <c r="C33" s="22"/>
      <c r="H33" s="5"/>
    </row>
    <row r="34" spans="3:9" s="6" customFormat="1" x14ac:dyDescent="0.2">
      <c r="C34" s="22"/>
      <c r="H34" s="5"/>
      <c r="I34" s="5"/>
    </row>
    <row r="35" spans="3:9" s="6" customFormat="1" x14ac:dyDescent="0.2">
      <c r="C35" s="22"/>
      <c r="H35" s="5"/>
    </row>
    <row r="36" spans="3:9" s="6" customFormat="1" x14ac:dyDescent="0.2">
      <c r="C36" s="22"/>
      <c r="H36" s="5"/>
    </row>
    <row r="37" spans="3:9" s="6" customFormat="1" x14ac:dyDescent="0.2">
      <c r="C37" s="22"/>
      <c r="F37" s="23"/>
      <c r="H37" s="5"/>
    </row>
    <row r="38" spans="3:9" s="6" customFormat="1" x14ac:dyDescent="0.2">
      <c r="C38" s="22"/>
      <c r="F38" s="23"/>
      <c r="H38" s="5"/>
    </row>
    <row r="39" spans="3:9" s="6" customFormat="1" x14ac:dyDescent="0.2">
      <c r="C39" s="22"/>
      <c r="E39" s="24"/>
      <c r="F39" s="23"/>
      <c r="H39" s="5"/>
    </row>
    <row r="40" spans="3:9" s="6" customFormat="1" x14ac:dyDescent="0.2">
      <c r="C40" s="22"/>
      <c r="E40" s="24"/>
      <c r="F40" s="23"/>
      <c r="H40" s="5"/>
    </row>
    <row r="41" spans="3:9" s="6" customFormat="1" x14ac:dyDescent="0.2">
      <c r="C41" s="22"/>
      <c r="E41" s="24"/>
      <c r="F41" s="23"/>
      <c r="G41" s="24"/>
      <c r="H41" s="5"/>
    </row>
    <row r="42" spans="3:9" s="6" customFormat="1" x14ac:dyDescent="0.2">
      <c r="C42" s="68"/>
      <c r="E42" s="24"/>
      <c r="F42" s="23"/>
      <c r="G42" s="24"/>
      <c r="H42" s="5"/>
    </row>
    <row r="43" spans="3:9" s="6" customFormat="1" x14ac:dyDescent="0.2">
      <c r="C43" s="68"/>
      <c r="E43" s="24"/>
      <c r="F43" s="23"/>
      <c r="G43" s="24"/>
      <c r="H43" s="5"/>
    </row>
    <row r="44" spans="3:9" s="6" customFormat="1" ht="9.6" x14ac:dyDescent="0.2">
      <c r="C44" s="5"/>
      <c r="E44" s="24"/>
      <c r="F44" s="23"/>
      <c r="G44" s="24"/>
      <c r="H44" s="5"/>
    </row>
    <row r="45" spans="3:9" s="6" customFormat="1" ht="9.6" x14ac:dyDescent="0.2">
      <c r="C45" s="5"/>
      <c r="E45" s="24"/>
      <c r="F45" s="23"/>
      <c r="G45" s="24"/>
    </row>
    <row r="46" spans="3:9" s="6" customFormat="1" ht="9.6" x14ac:dyDescent="0.2">
      <c r="C46" s="5"/>
      <c r="E46" s="24"/>
      <c r="F46" s="23"/>
      <c r="G46" s="24"/>
    </row>
    <row r="47" spans="3:9" s="6" customFormat="1" ht="9.6" x14ac:dyDescent="0.2">
      <c r="C47" s="5"/>
      <c r="E47" s="24"/>
      <c r="F47" s="23"/>
      <c r="G47" s="24"/>
    </row>
    <row r="48" spans="3:9" s="6" customFormat="1" ht="9.6" x14ac:dyDescent="0.2">
      <c r="C48" s="5"/>
      <c r="E48" s="24"/>
      <c r="F48" s="23"/>
      <c r="G48" s="24"/>
    </row>
    <row r="49" spans="3:7" s="6" customFormat="1" ht="9.6" x14ac:dyDescent="0.2">
      <c r="C49" s="5"/>
      <c r="E49" s="24"/>
      <c r="G49" s="24"/>
    </row>
    <row r="50" spans="3:7" s="6" customFormat="1" x14ac:dyDescent="0.2">
      <c r="C50" s="5"/>
      <c r="E50" s="24"/>
      <c r="G50" s="25"/>
    </row>
    <row r="51" spans="3:7" s="6" customFormat="1" x14ac:dyDescent="0.2">
      <c r="C51" s="5"/>
      <c r="G51" s="25"/>
    </row>
    <row r="52" spans="3:7" s="6" customFormat="1" x14ac:dyDescent="0.2">
      <c r="C52" s="5"/>
      <c r="G52" s="25"/>
    </row>
    <row r="53" spans="3:7" s="6" customFormat="1" x14ac:dyDescent="0.2">
      <c r="C53" s="5"/>
      <c r="G53" s="25"/>
    </row>
    <row r="54" spans="3:7" s="6" customFormat="1" ht="9.6" x14ac:dyDescent="0.2">
      <c r="C54" s="5"/>
    </row>
    <row r="55" spans="3:7" s="6" customFormat="1" ht="9.6" x14ac:dyDescent="0.2">
      <c r="C55" s="5"/>
    </row>
    <row r="56" spans="3:7" s="6" customFormat="1" ht="9.6" x14ac:dyDescent="0.2">
      <c r="C56" s="5"/>
    </row>
    <row r="57" spans="3:7" s="6" customFormat="1" ht="9.6" x14ac:dyDescent="0.2">
      <c r="C57" s="5"/>
    </row>
    <row r="58" spans="3:7" s="6" customFormat="1" ht="9.6" x14ac:dyDescent="0.2">
      <c r="C58" s="5"/>
    </row>
    <row r="59" spans="3:7" s="6" customFormat="1" ht="9.6" x14ac:dyDescent="0.2">
      <c r="C59" s="5"/>
    </row>
    <row r="60" spans="3:7" s="6" customFormat="1" ht="9.6" x14ac:dyDescent="0.2">
      <c r="C60" s="5"/>
    </row>
    <row r="61" spans="3:7" s="6" customFormat="1" ht="9.6" x14ac:dyDescent="0.2">
      <c r="C61" s="5"/>
    </row>
    <row r="62" spans="3:7" s="6" customFormat="1" ht="9.6" x14ac:dyDescent="0.2">
      <c r="C62" s="5"/>
    </row>
    <row r="63" spans="3:7" s="6" customFormat="1" ht="9.6" x14ac:dyDescent="0.2">
      <c r="C63" s="5"/>
    </row>
    <row r="64" spans="3:7" s="6" customFormat="1" ht="9.6" x14ac:dyDescent="0.2">
      <c r="C64" s="5"/>
    </row>
    <row r="65" spans="3:21" s="6" customFormat="1" ht="9.6" x14ac:dyDescent="0.2">
      <c r="C65" s="5"/>
    </row>
    <row r="66" spans="3:21" s="6" customFormat="1" ht="9.6" x14ac:dyDescent="0.2">
      <c r="C66" s="5"/>
    </row>
    <row r="67" spans="3:21" s="6" customFormat="1" ht="9.6" x14ac:dyDescent="0.2">
      <c r="C67" s="5"/>
    </row>
    <row r="68" spans="3:21" s="6" customFormat="1" ht="9.6" x14ac:dyDescent="0.2">
      <c r="C68" s="5"/>
    </row>
    <row r="69" spans="3:21" s="6" customFormat="1" x14ac:dyDescent="0.2">
      <c r="C69" s="5"/>
      <c r="M69" s="3"/>
      <c r="N69" s="3"/>
      <c r="O69" s="3"/>
      <c r="P69" s="3"/>
      <c r="Q69" s="3"/>
      <c r="R69" s="3"/>
      <c r="S69" s="3"/>
      <c r="T69" s="3"/>
      <c r="U69" s="3"/>
    </row>
    <row r="70" spans="3:21" s="6" customFormat="1" x14ac:dyDescent="0.2">
      <c r="C70" s="5"/>
      <c r="M70" s="3"/>
      <c r="N70" s="3"/>
      <c r="O70" s="3"/>
      <c r="P70" s="3"/>
      <c r="Q70" s="3"/>
      <c r="R70" s="3"/>
      <c r="S70" s="3"/>
      <c r="T70" s="3"/>
      <c r="U70" s="3"/>
    </row>
  </sheetData>
  <mergeCells count="24">
    <mergeCell ref="R4:R5"/>
    <mergeCell ref="S4:S5"/>
    <mergeCell ref="T4:T5"/>
    <mergeCell ref="A3:A5"/>
    <mergeCell ref="B3:B5"/>
    <mergeCell ref="C3:G3"/>
    <mergeCell ref="H3:L3"/>
    <mergeCell ref="M3:M5"/>
    <mergeCell ref="A1:U1"/>
    <mergeCell ref="K4:K5"/>
    <mergeCell ref="L4:L5"/>
    <mergeCell ref="N4:N5"/>
    <mergeCell ref="O4:O5"/>
    <mergeCell ref="P4:P5"/>
    <mergeCell ref="Q4:Q5"/>
    <mergeCell ref="C4:C5"/>
    <mergeCell ref="D4:E4"/>
    <mergeCell ref="F4:F5"/>
    <mergeCell ref="G4:G5"/>
    <mergeCell ref="H4:H5"/>
    <mergeCell ref="I4:J4"/>
    <mergeCell ref="N3:P3"/>
    <mergeCell ref="Q3:T3"/>
    <mergeCell ref="U3:U5"/>
  </mergeCells>
  <phoneticPr fontId="3"/>
  <pageMargins left="0.4" right="0.59055118110236227" top="0.78740157480314965" bottom="0.78740157480314965" header="0.51181102362204722" footer="0.51181102362204722"/>
  <pageSetup paperSize="9" scale="7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tabSelected="1" topLeftCell="B1" zoomScale="110" zoomScaleNormal="110" workbookViewId="0">
      <selection activeCell="L42" sqref="L42"/>
    </sheetView>
  </sheetViews>
  <sheetFormatPr defaultColWidth="9" defaultRowHeight="13.2" x14ac:dyDescent="0.2"/>
  <cols>
    <col min="1" max="1" width="1.77734375" style="188" customWidth="1"/>
    <col min="2" max="2" width="18.44140625" style="188" bestFit="1" customWidth="1"/>
    <col min="3" max="4" width="11.33203125" style="188" customWidth="1"/>
    <col min="5" max="19" width="9.109375" style="188" customWidth="1"/>
    <col min="20" max="20" width="10" style="188" customWidth="1"/>
    <col min="21" max="16384" width="9" style="188"/>
  </cols>
  <sheetData>
    <row r="1" spans="1:20" s="139" customFormat="1" ht="16.2" x14ac:dyDescent="0.2">
      <c r="A1" s="138" t="s">
        <v>93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ht="12" customHeight="1" thickBot="1" x14ac:dyDescent="0.25">
      <c r="A2" s="141"/>
      <c r="B2" s="186"/>
      <c r="C2" s="187"/>
      <c r="D2" s="187"/>
      <c r="E2" s="186"/>
      <c r="F2" s="186"/>
      <c r="G2" s="186"/>
      <c r="H2" s="186"/>
      <c r="I2" s="186"/>
      <c r="K2" s="142"/>
      <c r="L2" s="182"/>
      <c r="M2" s="182"/>
      <c r="N2" s="140"/>
      <c r="O2" s="182"/>
      <c r="P2" s="182"/>
      <c r="Q2" s="182"/>
      <c r="R2" s="182"/>
      <c r="S2" s="182"/>
      <c r="T2" s="140"/>
    </row>
    <row r="3" spans="1:20" x14ac:dyDescent="0.2">
      <c r="A3" s="145" t="s">
        <v>48</v>
      </c>
      <c r="B3" s="189"/>
      <c r="C3" s="190" t="s">
        <v>49</v>
      </c>
      <c r="D3" s="191" t="s">
        <v>49</v>
      </c>
      <c r="E3" s="192" t="s">
        <v>50</v>
      </c>
      <c r="F3" s="192" t="s">
        <v>50</v>
      </c>
      <c r="G3" s="192" t="s">
        <v>51</v>
      </c>
      <c r="H3" s="191" t="s">
        <v>52</v>
      </c>
      <c r="I3" s="191" t="s">
        <v>52</v>
      </c>
      <c r="J3" s="191" t="s">
        <v>52</v>
      </c>
      <c r="K3" s="193" t="s">
        <v>53</v>
      </c>
      <c r="L3" s="194" t="s">
        <v>54</v>
      </c>
      <c r="M3" s="194" t="s">
        <v>54</v>
      </c>
      <c r="N3" s="195" t="s">
        <v>55</v>
      </c>
      <c r="O3" s="196" t="s">
        <v>56</v>
      </c>
      <c r="P3" s="197" t="s">
        <v>57</v>
      </c>
      <c r="Q3" s="198" t="s">
        <v>58</v>
      </c>
      <c r="R3" s="199"/>
      <c r="S3" s="200"/>
      <c r="T3" s="151" t="s">
        <v>59</v>
      </c>
    </row>
    <row r="4" spans="1:20" x14ac:dyDescent="0.2">
      <c r="A4" s="155"/>
      <c r="B4" s="156"/>
      <c r="C4" s="201" t="s">
        <v>60</v>
      </c>
      <c r="D4" s="202" t="s">
        <v>61</v>
      </c>
      <c r="E4" s="202" t="s">
        <v>62</v>
      </c>
      <c r="F4" s="202" t="s">
        <v>63</v>
      </c>
      <c r="G4" s="202" t="s">
        <v>62</v>
      </c>
      <c r="H4" s="202" t="s">
        <v>62</v>
      </c>
      <c r="I4" s="202" t="s">
        <v>64</v>
      </c>
      <c r="J4" s="202" t="s">
        <v>61</v>
      </c>
      <c r="K4" s="203" t="s">
        <v>65</v>
      </c>
      <c r="L4" s="204" t="s">
        <v>66</v>
      </c>
      <c r="M4" s="204" t="s">
        <v>61</v>
      </c>
      <c r="N4" s="202" t="s">
        <v>67</v>
      </c>
      <c r="O4" s="205" t="s">
        <v>68</v>
      </c>
      <c r="P4" s="206"/>
      <c r="Q4" s="207" t="s">
        <v>69</v>
      </c>
      <c r="R4" s="207" t="s">
        <v>70</v>
      </c>
      <c r="S4" s="207" t="s">
        <v>71</v>
      </c>
      <c r="T4" s="208"/>
    </row>
    <row r="5" spans="1:20" ht="12.9" customHeight="1" x14ac:dyDescent="0.2">
      <c r="A5" s="209"/>
      <c r="B5" s="210"/>
      <c r="C5" s="211" t="s">
        <v>72</v>
      </c>
      <c r="D5" s="211" t="s">
        <v>73</v>
      </c>
      <c r="E5" s="211" t="s">
        <v>74</v>
      </c>
      <c r="F5" s="211" t="s">
        <v>72</v>
      </c>
      <c r="G5" s="211" t="s">
        <v>74</v>
      </c>
      <c r="H5" s="211" t="s">
        <v>74</v>
      </c>
      <c r="I5" s="211" t="s">
        <v>72</v>
      </c>
      <c r="J5" s="211" t="s">
        <v>73</v>
      </c>
      <c r="K5" s="212" t="s">
        <v>75</v>
      </c>
      <c r="L5" s="175" t="s">
        <v>72</v>
      </c>
      <c r="M5" s="175" t="s">
        <v>73</v>
      </c>
      <c r="N5" s="211" t="s">
        <v>76</v>
      </c>
      <c r="O5" s="175" t="s">
        <v>77</v>
      </c>
      <c r="P5" s="175" t="s">
        <v>78</v>
      </c>
      <c r="Q5" s="175" t="s">
        <v>78</v>
      </c>
      <c r="R5" s="175" t="s">
        <v>78</v>
      </c>
      <c r="S5" s="175" t="s">
        <v>78</v>
      </c>
      <c r="T5" s="211" t="s">
        <v>79</v>
      </c>
    </row>
    <row r="6" spans="1:20" ht="12.9" customHeight="1" x14ac:dyDescent="0.2">
      <c r="A6" s="213" t="s">
        <v>87</v>
      </c>
      <c r="B6" s="214"/>
      <c r="C6" s="215"/>
      <c r="D6" s="215"/>
    </row>
    <row r="7" spans="1:20" ht="12.9" customHeight="1" x14ac:dyDescent="0.2">
      <c r="A7" s="213"/>
      <c r="B7" s="216" t="s">
        <v>80</v>
      </c>
      <c r="C7" s="217">
        <v>409158</v>
      </c>
      <c r="D7" s="217">
        <v>206213</v>
      </c>
      <c r="E7" s="218">
        <v>6506.9</v>
      </c>
      <c r="F7" s="219">
        <v>373910</v>
      </c>
      <c r="G7" s="218">
        <v>945.2</v>
      </c>
      <c r="H7" s="218">
        <v>5356.1</v>
      </c>
      <c r="I7" s="219">
        <v>380748</v>
      </c>
      <c r="J7" s="219">
        <v>191213</v>
      </c>
      <c r="K7" s="59">
        <v>93.056472071913547</v>
      </c>
      <c r="L7" s="219">
        <v>370853</v>
      </c>
      <c r="M7" s="219">
        <v>186048</v>
      </c>
      <c r="N7" s="220">
        <v>97.401168226753654</v>
      </c>
      <c r="O7" s="219">
        <v>131441</v>
      </c>
      <c r="P7" s="221">
        <v>8</v>
      </c>
      <c r="Q7" s="221">
        <v>16</v>
      </c>
      <c r="R7" s="219">
        <v>2</v>
      </c>
      <c r="S7" s="219">
        <v>132</v>
      </c>
      <c r="T7" s="218">
        <f>1735.8</f>
        <v>1735.8</v>
      </c>
    </row>
    <row r="8" spans="1:20" ht="12.9" customHeight="1" x14ac:dyDescent="0.2">
      <c r="A8" s="213"/>
      <c r="B8" s="216" t="s">
        <v>81</v>
      </c>
      <c r="C8" s="217"/>
      <c r="D8" s="217"/>
      <c r="E8" s="218">
        <v>190.7</v>
      </c>
      <c r="F8" s="219">
        <v>4740</v>
      </c>
      <c r="G8" s="220" t="s">
        <v>22</v>
      </c>
      <c r="H8" s="218">
        <v>170.8</v>
      </c>
      <c r="I8" s="219">
        <v>5224</v>
      </c>
      <c r="J8" s="219">
        <v>2997</v>
      </c>
      <c r="K8" s="59">
        <v>1.2767683877621849</v>
      </c>
      <c r="L8" s="219">
        <v>4527</v>
      </c>
      <c r="M8" s="219">
        <v>2619</v>
      </c>
      <c r="N8" s="220">
        <v>86.65773353751915</v>
      </c>
      <c r="O8" s="221" t="s">
        <v>22</v>
      </c>
      <c r="P8" s="219">
        <v>3</v>
      </c>
      <c r="Q8" s="221" t="s">
        <v>22</v>
      </c>
      <c r="R8" s="221" t="s">
        <v>22</v>
      </c>
      <c r="S8" s="219">
        <v>43</v>
      </c>
      <c r="T8" s="218">
        <v>106.8</v>
      </c>
    </row>
    <row r="9" spans="1:20" ht="12.9" customHeight="1" x14ac:dyDescent="0.2">
      <c r="A9" s="213"/>
      <c r="B9" s="216" t="s">
        <v>82</v>
      </c>
      <c r="C9" s="217"/>
      <c r="D9" s="217"/>
      <c r="E9" s="218">
        <v>162.9</v>
      </c>
      <c r="F9" s="219">
        <v>9400</v>
      </c>
      <c r="G9" s="218">
        <v>162.9</v>
      </c>
      <c r="H9" s="218">
        <v>162.9</v>
      </c>
      <c r="I9" s="219">
        <v>4568</v>
      </c>
      <c r="J9" s="219">
        <v>2179</v>
      </c>
      <c r="K9" s="59">
        <v>1.1164391262055244</v>
      </c>
      <c r="L9" s="219">
        <v>4000</v>
      </c>
      <c r="M9" s="219">
        <v>1909</v>
      </c>
      <c r="N9" s="220">
        <v>87.565674255691775</v>
      </c>
      <c r="O9" s="219">
        <v>1173</v>
      </c>
      <c r="P9" s="219">
        <v>5</v>
      </c>
      <c r="Q9" s="221" t="s">
        <v>22</v>
      </c>
      <c r="R9" s="221" t="s">
        <v>22</v>
      </c>
      <c r="S9" s="219">
        <v>101</v>
      </c>
      <c r="T9" s="218">
        <v>77.599999999999994</v>
      </c>
    </row>
    <row r="10" spans="1:20" ht="12.9" customHeight="1" x14ac:dyDescent="0.2">
      <c r="A10" s="222"/>
      <c r="B10" s="216" t="s">
        <v>83</v>
      </c>
      <c r="C10" s="217"/>
      <c r="D10" s="217"/>
      <c r="E10" s="218">
        <v>140.4</v>
      </c>
      <c r="F10" s="219">
        <v>6969</v>
      </c>
      <c r="G10" s="218">
        <v>140.4</v>
      </c>
      <c r="H10" s="218">
        <v>140.4</v>
      </c>
      <c r="I10" s="219">
        <v>2395</v>
      </c>
      <c r="J10" s="219">
        <v>1374</v>
      </c>
      <c r="K10" s="59">
        <v>0.58534844729908742</v>
      </c>
      <c r="L10" s="219">
        <v>2127</v>
      </c>
      <c r="M10" s="219">
        <v>1222</v>
      </c>
      <c r="N10" s="220">
        <v>88.810020876826727</v>
      </c>
      <c r="O10" s="219">
        <v>682</v>
      </c>
      <c r="P10" s="219">
        <v>4</v>
      </c>
      <c r="Q10" s="219">
        <v>2</v>
      </c>
      <c r="R10" s="219">
        <v>2</v>
      </c>
      <c r="S10" s="219">
        <v>21</v>
      </c>
      <c r="T10" s="218">
        <v>41.7</v>
      </c>
    </row>
    <row r="11" spans="1:20" ht="12.9" customHeight="1" x14ac:dyDescent="0.2">
      <c r="B11" s="223" t="s">
        <v>84</v>
      </c>
      <c r="C11" s="217"/>
      <c r="D11" s="217"/>
      <c r="E11" s="218">
        <v>7000.8999999999987</v>
      </c>
      <c r="F11" s="219">
        <v>395019</v>
      </c>
      <c r="G11" s="218">
        <v>1248.5000000000002</v>
      </c>
      <c r="H11" s="218">
        <v>5830.2</v>
      </c>
      <c r="I11" s="219">
        <v>392935</v>
      </c>
      <c r="J11" s="219">
        <v>197763</v>
      </c>
      <c r="K11" s="220">
        <v>96.035028033180339</v>
      </c>
      <c r="L11" s="219">
        <v>381507</v>
      </c>
      <c r="M11" s="219">
        <v>191798</v>
      </c>
      <c r="N11" s="220">
        <v>97.091630931324531</v>
      </c>
      <c r="O11" s="219">
        <v>133296</v>
      </c>
      <c r="P11" s="219">
        <v>21</v>
      </c>
      <c r="Q11" s="219">
        <v>19</v>
      </c>
      <c r="R11" s="219">
        <v>4</v>
      </c>
      <c r="S11" s="219">
        <v>297</v>
      </c>
      <c r="T11" s="218">
        <f>SUM(T7:T10)</f>
        <v>1961.8999999999999</v>
      </c>
    </row>
    <row r="12" spans="1:20" ht="12.9" customHeight="1" x14ac:dyDescent="0.2">
      <c r="A12" s="213" t="s">
        <v>90</v>
      </c>
      <c r="B12" s="214"/>
      <c r="C12" s="215"/>
      <c r="D12" s="215"/>
      <c r="E12" s="213"/>
      <c r="F12" s="213"/>
      <c r="G12" s="224"/>
      <c r="H12" s="224"/>
      <c r="I12" s="224"/>
      <c r="J12" s="224"/>
      <c r="K12" s="142"/>
      <c r="L12" s="182"/>
      <c r="M12" s="182"/>
      <c r="N12" s="211"/>
      <c r="O12" s="175"/>
      <c r="P12" s="175"/>
      <c r="Q12" s="175"/>
      <c r="R12" s="175"/>
      <c r="S12" s="175"/>
      <c r="T12" s="211"/>
    </row>
    <row r="13" spans="1:20" ht="12.9" customHeight="1" x14ac:dyDescent="0.2">
      <c r="A13" s="213"/>
      <c r="B13" s="216" t="s">
        <v>80</v>
      </c>
      <c r="C13" s="217">
        <v>403628</v>
      </c>
      <c r="D13" s="217">
        <v>205350</v>
      </c>
      <c r="E13" s="218">
        <v>6506.9</v>
      </c>
      <c r="F13" s="219">
        <v>373910</v>
      </c>
      <c r="G13" s="218">
        <v>946.2</v>
      </c>
      <c r="H13" s="218">
        <v>5361.4</v>
      </c>
      <c r="I13" s="219">
        <v>376002</v>
      </c>
      <c r="J13" s="219">
        <v>190626</v>
      </c>
      <c r="K13" s="59">
        <v>93.2</v>
      </c>
      <c r="L13" s="219">
        <v>366464</v>
      </c>
      <c r="M13" s="219">
        <v>185596</v>
      </c>
      <c r="N13" s="220">
        <v>97.5</v>
      </c>
      <c r="O13" s="219">
        <v>126074</v>
      </c>
      <c r="P13" s="221">
        <v>8</v>
      </c>
      <c r="Q13" s="221">
        <v>16</v>
      </c>
      <c r="R13" s="219">
        <v>2</v>
      </c>
      <c r="S13" s="219">
        <v>133</v>
      </c>
      <c r="T13" s="218">
        <f>1738.4</f>
        <v>1738.4</v>
      </c>
    </row>
    <row r="14" spans="1:20" ht="12.9" customHeight="1" x14ac:dyDescent="0.2">
      <c r="A14" s="213"/>
      <c r="B14" s="216" t="s">
        <v>81</v>
      </c>
      <c r="C14" s="217"/>
      <c r="D14" s="217"/>
      <c r="E14" s="218">
        <v>190.7</v>
      </c>
      <c r="F14" s="219">
        <v>4740</v>
      </c>
      <c r="G14" s="220" t="s">
        <v>22</v>
      </c>
      <c r="H14" s="218">
        <v>170.8</v>
      </c>
      <c r="I14" s="219">
        <v>5082</v>
      </c>
      <c r="J14" s="219">
        <v>2933</v>
      </c>
      <c r="K14" s="59">
        <v>1.3</v>
      </c>
      <c r="L14" s="219">
        <v>4403</v>
      </c>
      <c r="M14" s="219">
        <v>2562</v>
      </c>
      <c r="N14" s="220">
        <v>86.6</v>
      </c>
      <c r="O14" s="221" t="s">
        <v>22</v>
      </c>
      <c r="P14" s="219">
        <v>3</v>
      </c>
      <c r="Q14" s="221" t="s">
        <v>22</v>
      </c>
      <c r="R14" s="221" t="s">
        <v>22</v>
      </c>
      <c r="S14" s="219">
        <v>43</v>
      </c>
      <c r="T14" s="218">
        <v>106.8</v>
      </c>
    </row>
    <row r="15" spans="1:20" ht="12.9" customHeight="1" x14ac:dyDescent="0.2">
      <c r="A15" s="213"/>
      <c r="B15" s="216" t="s">
        <v>82</v>
      </c>
      <c r="C15" s="217"/>
      <c r="D15" s="217"/>
      <c r="E15" s="218">
        <v>162.9</v>
      </c>
      <c r="F15" s="219">
        <v>9400</v>
      </c>
      <c r="G15" s="218">
        <v>162.9</v>
      </c>
      <c r="H15" s="218">
        <v>162.9</v>
      </c>
      <c r="I15" s="219">
        <v>4476</v>
      </c>
      <c r="J15" s="219">
        <v>2160</v>
      </c>
      <c r="K15" s="59">
        <v>1.1000000000000001</v>
      </c>
      <c r="L15" s="219">
        <v>3921</v>
      </c>
      <c r="M15" s="219">
        <v>1894</v>
      </c>
      <c r="N15" s="220">
        <v>87.6</v>
      </c>
      <c r="O15" s="219">
        <v>1117</v>
      </c>
      <c r="P15" s="219">
        <v>5</v>
      </c>
      <c r="Q15" s="221" t="s">
        <v>22</v>
      </c>
      <c r="R15" s="221" t="s">
        <v>22</v>
      </c>
      <c r="S15" s="219">
        <v>101</v>
      </c>
      <c r="T15" s="218">
        <v>77.599999999999994</v>
      </c>
    </row>
    <row r="16" spans="1:20" ht="12.9" customHeight="1" x14ac:dyDescent="0.2">
      <c r="A16" s="222"/>
      <c r="B16" s="216" t="s">
        <v>83</v>
      </c>
      <c r="C16" s="217"/>
      <c r="D16" s="217"/>
      <c r="E16" s="218">
        <v>140.4</v>
      </c>
      <c r="F16" s="219">
        <v>6969</v>
      </c>
      <c r="G16" s="218">
        <v>140.4</v>
      </c>
      <c r="H16" s="218">
        <v>140.4</v>
      </c>
      <c r="I16" s="219">
        <v>2310</v>
      </c>
      <c r="J16" s="219">
        <v>1341</v>
      </c>
      <c r="K16" s="65">
        <v>0.6</v>
      </c>
      <c r="L16" s="219">
        <v>2073</v>
      </c>
      <c r="M16" s="219">
        <v>1207</v>
      </c>
      <c r="N16" s="220">
        <v>89.7</v>
      </c>
      <c r="O16" s="219">
        <v>679</v>
      </c>
      <c r="P16" s="219">
        <v>4</v>
      </c>
      <c r="Q16" s="219">
        <v>2</v>
      </c>
      <c r="R16" s="219">
        <v>2</v>
      </c>
      <c r="S16" s="219">
        <v>21</v>
      </c>
      <c r="T16" s="218">
        <v>41.7</v>
      </c>
    </row>
    <row r="17" spans="1:20" ht="12.9" customHeight="1" x14ac:dyDescent="0.2">
      <c r="B17" s="223" t="s">
        <v>84</v>
      </c>
      <c r="C17" s="217"/>
      <c r="D17" s="217"/>
      <c r="E17" s="218">
        <v>7000.8999999999987</v>
      </c>
      <c r="F17" s="219">
        <v>395019</v>
      </c>
      <c r="G17" s="218">
        <v>1249.5000000000002</v>
      </c>
      <c r="H17" s="218">
        <v>5835.4999999999991</v>
      </c>
      <c r="I17" s="219">
        <v>387870</v>
      </c>
      <c r="J17" s="219">
        <v>197060</v>
      </c>
      <c r="K17" s="59">
        <v>96.1</v>
      </c>
      <c r="L17" s="219">
        <v>376861</v>
      </c>
      <c r="M17" s="219">
        <v>191259</v>
      </c>
      <c r="N17" s="220">
        <v>97.2</v>
      </c>
      <c r="O17" s="219">
        <v>127870</v>
      </c>
      <c r="P17" s="219">
        <v>21</v>
      </c>
      <c r="Q17" s="219">
        <v>19</v>
      </c>
      <c r="R17" s="219">
        <v>4</v>
      </c>
      <c r="S17" s="219">
        <v>298</v>
      </c>
      <c r="T17" s="218">
        <f>SUM(T13:T16)</f>
        <v>1964.5</v>
      </c>
    </row>
    <row r="18" spans="1:20" ht="12.9" customHeight="1" x14ac:dyDescent="0.2">
      <c r="A18" s="213" t="s">
        <v>91</v>
      </c>
      <c r="B18" s="223"/>
      <c r="C18" s="225"/>
      <c r="D18" s="225"/>
      <c r="E18" s="218"/>
      <c r="F18" s="219"/>
      <c r="G18" s="218"/>
      <c r="H18" s="218"/>
      <c r="I18" s="219"/>
      <c r="J18" s="219"/>
      <c r="K18" s="220"/>
      <c r="L18" s="219"/>
      <c r="M18" s="219"/>
      <c r="N18" s="220"/>
      <c r="O18" s="219"/>
      <c r="P18" s="219"/>
      <c r="Q18" s="219"/>
      <c r="R18" s="219"/>
      <c r="S18" s="219"/>
      <c r="T18" s="218"/>
    </row>
    <row r="19" spans="1:20" ht="12.9" customHeight="1" x14ac:dyDescent="0.2">
      <c r="A19" s="213"/>
      <c r="B19" s="216" t="s">
        <v>80</v>
      </c>
      <c r="C19" s="217">
        <v>398747</v>
      </c>
      <c r="D19" s="217">
        <v>205395</v>
      </c>
      <c r="E19" s="218">
        <v>6506.9</v>
      </c>
      <c r="F19" s="219">
        <v>373910</v>
      </c>
      <c r="G19" s="218">
        <v>947.4</v>
      </c>
      <c r="H19" s="218">
        <v>5371.9</v>
      </c>
      <c r="I19" s="219">
        <v>371697</v>
      </c>
      <c r="J19" s="219">
        <v>190738</v>
      </c>
      <c r="K19" s="59">
        <v>93.2</v>
      </c>
      <c r="L19" s="219">
        <v>362217</v>
      </c>
      <c r="M19" s="219">
        <v>185678</v>
      </c>
      <c r="N19" s="220">
        <v>97.4</v>
      </c>
      <c r="O19" s="219">
        <v>119664</v>
      </c>
      <c r="P19" s="221">
        <v>8</v>
      </c>
      <c r="Q19" s="221">
        <v>16</v>
      </c>
      <c r="R19" s="219">
        <v>2</v>
      </c>
      <c r="S19" s="219">
        <v>132</v>
      </c>
      <c r="T19" s="218">
        <f>1741.3</f>
        <v>1741.3</v>
      </c>
    </row>
    <row r="20" spans="1:20" ht="12.9" customHeight="1" x14ac:dyDescent="0.2">
      <c r="A20" s="213"/>
      <c r="B20" s="216" t="s">
        <v>81</v>
      </c>
      <c r="C20" s="217"/>
      <c r="D20" s="217"/>
      <c r="E20" s="218">
        <v>190.7</v>
      </c>
      <c r="F20" s="219">
        <v>4740</v>
      </c>
      <c r="G20" s="220" t="s">
        <v>92</v>
      </c>
      <c r="H20" s="218">
        <v>170.8</v>
      </c>
      <c r="I20" s="219">
        <v>4971</v>
      </c>
      <c r="J20" s="219">
        <v>2898</v>
      </c>
      <c r="K20" s="59">
        <v>1.3</v>
      </c>
      <c r="L20" s="219">
        <v>4304</v>
      </c>
      <c r="M20" s="219">
        <v>2529</v>
      </c>
      <c r="N20" s="220">
        <v>86.6</v>
      </c>
      <c r="O20" s="220" t="s">
        <v>92</v>
      </c>
      <c r="P20" s="219">
        <v>3</v>
      </c>
      <c r="Q20" s="220" t="s">
        <v>92</v>
      </c>
      <c r="R20" s="220" t="s">
        <v>92</v>
      </c>
      <c r="S20" s="219">
        <v>43</v>
      </c>
      <c r="T20" s="218">
        <v>106.8</v>
      </c>
    </row>
    <row r="21" spans="1:20" ht="12.9" customHeight="1" x14ac:dyDescent="0.2">
      <c r="A21" s="213"/>
      <c r="B21" s="216" t="s">
        <v>82</v>
      </c>
      <c r="C21" s="217"/>
      <c r="D21" s="217"/>
      <c r="E21" s="218">
        <v>162.9</v>
      </c>
      <c r="F21" s="219">
        <v>9400</v>
      </c>
      <c r="G21" s="218">
        <v>162.9</v>
      </c>
      <c r="H21" s="218">
        <v>162.9</v>
      </c>
      <c r="I21" s="219">
        <v>4426</v>
      </c>
      <c r="J21" s="219">
        <v>2173</v>
      </c>
      <c r="K21" s="59">
        <v>1.1000000000000001</v>
      </c>
      <c r="L21" s="219">
        <v>3889</v>
      </c>
      <c r="M21" s="219">
        <v>1910</v>
      </c>
      <c r="N21" s="220">
        <v>87.9</v>
      </c>
      <c r="O21" s="219">
        <v>1080</v>
      </c>
      <c r="P21" s="219">
        <v>5</v>
      </c>
      <c r="Q21" s="220" t="s">
        <v>92</v>
      </c>
      <c r="R21" s="220" t="s">
        <v>92</v>
      </c>
      <c r="S21" s="219">
        <v>100</v>
      </c>
      <c r="T21" s="218">
        <v>77.599999999999994</v>
      </c>
    </row>
    <row r="22" spans="1:20" ht="12.9" customHeight="1" x14ac:dyDescent="0.2">
      <c r="A22" s="222"/>
      <c r="B22" s="216" t="s">
        <v>83</v>
      </c>
      <c r="C22" s="217"/>
      <c r="D22" s="217"/>
      <c r="E22" s="218">
        <v>140.4</v>
      </c>
      <c r="F22" s="219">
        <v>6969</v>
      </c>
      <c r="G22" s="218">
        <v>140.4</v>
      </c>
      <c r="H22" s="218">
        <v>140.4</v>
      </c>
      <c r="I22" s="219">
        <v>2173</v>
      </c>
      <c r="J22" s="219">
        <v>1296</v>
      </c>
      <c r="K22" s="59">
        <v>0.5</v>
      </c>
      <c r="L22" s="219">
        <v>1947</v>
      </c>
      <c r="M22" s="219">
        <v>1164</v>
      </c>
      <c r="N22" s="220">
        <v>89.6</v>
      </c>
      <c r="O22" s="219">
        <v>645</v>
      </c>
      <c r="P22" s="219">
        <v>4</v>
      </c>
      <c r="Q22" s="220" t="s">
        <v>92</v>
      </c>
      <c r="R22" s="220" t="s">
        <v>92</v>
      </c>
      <c r="S22" s="219">
        <v>21</v>
      </c>
      <c r="T22" s="218">
        <v>41.7</v>
      </c>
    </row>
    <row r="23" spans="1:20" ht="12.9" customHeight="1" x14ac:dyDescent="0.2">
      <c r="B23" s="223" t="s">
        <v>84</v>
      </c>
      <c r="C23" s="217"/>
      <c r="D23" s="217"/>
      <c r="E23" s="218">
        <v>7000.9</v>
      </c>
      <c r="F23" s="226">
        <v>395019</v>
      </c>
      <c r="G23" s="218">
        <v>1250.7</v>
      </c>
      <c r="H23" s="218">
        <v>5846</v>
      </c>
      <c r="I23" s="226">
        <v>383267</v>
      </c>
      <c r="J23" s="226">
        <v>197105</v>
      </c>
      <c r="K23" s="59">
        <v>96.1</v>
      </c>
      <c r="L23" s="226">
        <v>372357</v>
      </c>
      <c r="M23" s="226">
        <v>191281</v>
      </c>
      <c r="N23" s="220">
        <v>97.2</v>
      </c>
      <c r="O23" s="226">
        <v>121389</v>
      </c>
      <c r="P23" s="226">
        <v>21</v>
      </c>
      <c r="Q23" s="226">
        <v>17</v>
      </c>
      <c r="R23" s="226">
        <v>2</v>
      </c>
      <c r="S23" s="226">
        <v>296</v>
      </c>
      <c r="T23" s="218">
        <f>SUM(T19:T22)</f>
        <v>1967.3999999999999</v>
      </c>
    </row>
    <row r="24" spans="1:20" ht="12.9" customHeight="1" x14ac:dyDescent="0.2">
      <c r="A24" s="213" t="s">
        <v>117</v>
      </c>
      <c r="B24" s="223"/>
      <c r="C24" s="225"/>
      <c r="D24" s="225"/>
      <c r="E24" s="218"/>
      <c r="F24" s="219"/>
      <c r="G24" s="218"/>
      <c r="H24" s="218"/>
      <c r="I24" s="219"/>
      <c r="J24" s="219"/>
      <c r="K24" s="220"/>
      <c r="L24" s="219"/>
      <c r="M24" s="219"/>
      <c r="N24" s="220"/>
      <c r="O24" s="219"/>
      <c r="P24" s="219"/>
      <c r="Q24" s="219"/>
      <c r="R24" s="219"/>
      <c r="S24" s="219"/>
      <c r="T24" s="218"/>
    </row>
    <row r="25" spans="1:20" ht="12.9" customHeight="1" x14ac:dyDescent="0.2">
      <c r="A25" s="213"/>
      <c r="B25" s="216" t="s">
        <v>80</v>
      </c>
      <c r="C25" s="227">
        <v>393052</v>
      </c>
      <c r="D25" s="217">
        <v>205061</v>
      </c>
      <c r="E25" s="228">
        <v>6592.21</v>
      </c>
      <c r="F25" s="219">
        <v>362210</v>
      </c>
      <c r="G25" s="228">
        <v>948.92</v>
      </c>
      <c r="H25" s="228">
        <v>5372.8</v>
      </c>
      <c r="I25" s="229">
        <v>366727</v>
      </c>
      <c r="J25" s="229">
        <v>190569</v>
      </c>
      <c r="K25" s="228">
        <v>93.302412912286414</v>
      </c>
      <c r="L25" s="229">
        <v>357464</v>
      </c>
      <c r="M25" s="229">
        <v>185577</v>
      </c>
      <c r="N25" s="230">
        <v>97.474142891033381</v>
      </c>
      <c r="O25" s="219">
        <v>119360</v>
      </c>
      <c r="P25" s="229">
        <v>7</v>
      </c>
      <c r="Q25" s="229">
        <v>16</v>
      </c>
      <c r="R25" s="219">
        <v>2</v>
      </c>
      <c r="S25" s="219">
        <v>132</v>
      </c>
      <c r="T25" s="218">
        <v>1745.9</v>
      </c>
    </row>
    <row r="26" spans="1:20" ht="12.9" customHeight="1" x14ac:dyDescent="0.2">
      <c r="A26" s="213"/>
      <c r="B26" s="216" t="s">
        <v>81</v>
      </c>
      <c r="C26" s="227"/>
      <c r="D26" s="217"/>
      <c r="E26" s="228">
        <v>250.94</v>
      </c>
      <c r="F26" s="219">
        <v>6270</v>
      </c>
      <c r="G26" s="220" t="s">
        <v>92</v>
      </c>
      <c r="H26" s="228">
        <v>170.9</v>
      </c>
      <c r="I26" s="229">
        <v>4832</v>
      </c>
      <c r="J26" s="229">
        <v>2864</v>
      </c>
      <c r="K26" s="228">
        <v>1.2293538768407233</v>
      </c>
      <c r="L26" s="229">
        <v>4181</v>
      </c>
      <c r="M26" s="229">
        <v>2497</v>
      </c>
      <c r="N26" s="230">
        <v>86.527317880794698</v>
      </c>
      <c r="O26" s="219">
        <v>0</v>
      </c>
      <c r="P26" s="229">
        <v>3</v>
      </c>
      <c r="Q26" s="231">
        <v>0</v>
      </c>
      <c r="R26" s="219">
        <v>0</v>
      </c>
      <c r="S26" s="219">
        <v>43</v>
      </c>
      <c r="T26" s="218">
        <v>106.8</v>
      </c>
    </row>
    <row r="27" spans="1:20" ht="12.9" customHeight="1" x14ac:dyDescent="0.2">
      <c r="A27" s="213"/>
      <c r="B27" s="216" t="s">
        <v>82</v>
      </c>
      <c r="C27" s="227"/>
      <c r="D27" s="217"/>
      <c r="E27" s="228">
        <v>162.9</v>
      </c>
      <c r="F27" s="219">
        <v>9400</v>
      </c>
      <c r="G27" s="228">
        <v>162.9</v>
      </c>
      <c r="H27" s="228">
        <v>162.9</v>
      </c>
      <c r="I27" s="229">
        <v>4300</v>
      </c>
      <c r="J27" s="229">
        <v>2138</v>
      </c>
      <c r="K27" s="228">
        <v>1.0940028291421999</v>
      </c>
      <c r="L27" s="229">
        <v>3800</v>
      </c>
      <c r="M27" s="229">
        <v>1889</v>
      </c>
      <c r="N27" s="230">
        <v>88.372093023255815</v>
      </c>
      <c r="O27" s="219">
        <v>1088</v>
      </c>
      <c r="P27" s="229">
        <v>5</v>
      </c>
      <c r="Q27" s="231">
        <v>0</v>
      </c>
      <c r="R27" s="219">
        <v>0</v>
      </c>
      <c r="S27" s="219">
        <v>100</v>
      </c>
      <c r="T27" s="218">
        <v>77.582999999999998</v>
      </c>
    </row>
    <row r="28" spans="1:20" ht="12.9" customHeight="1" x14ac:dyDescent="0.2">
      <c r="A28" s="222"/>
      <c r="B28" s="216" t="s">
        <v>83</v>
      </c>
      <c r="C28" s="227"/>
      <c r="D28" s="217"/>
      <c r="E28" s="228">
        <v>140.4</v>
      </c>
      <c r="F28" s="219">
        <v>6969</v>
      </c>
      <c r="G28" s="228">
        <v>140.4</v>
      </c>
      <c r="H28" s="228">
        <v>140.4</v>
      </c>
      <c r="I28" s="229">
        <v>2106</v>
      </c>
      <c r="J28" s="229">
        <v>1278</v>
      </c>
      <c r="K28" s="228">
        <v>0.53580696701708674</v>
      </c>
      <c r="L28" s="229">
        <v>1888</v>
      </c>
      <c r="M28" s="229">
        <v>1148</v>
      </c>
      <c r="N28" s="230">
        <v>89.648622981956322</v>
      </c>
      <c r="O28" s="219">
        <v>650</v>
      </c>
      <c r="P28" s="229">
        <v>4</v>
      </c>
      <c r="Q28" s="231">
        <v>0</v>
      </c>
      <c r="R28" s="219">
        <v>0</v>
      </c>
      <c r="S28" s="219">
        <v>21</v>
      </c>
      <c r="T28" s="218">
        <v>41.661999999999999</v>
      </c>
    </row>
    <row r="29" spans="1:20" ht="12.9" customHeight="1" x14ac:dyDescent="0.2">
      <c r="B29" s="223" t="s">
        <v>84</v>
      </c>
      <c r="C29" s="227"/>
      <c r="D29" s="217"/>
      <c r="E29" s="228">
        <v>7146.4499999999989</v>
      </c>
      <c r="F29" s="219">
        <v>384849</v>
      </c>
      <c r="G29" s="228">
        <v>1252.22</v>
      </c>
      <c r="H29" s="228">
        <v>5846.9999999999991</v>
      </c>
      <c r="I29" s="229">
        <v>377965</v>
      </c>
      <c r="J29" s="229">
        <v>196849</v>
      </c>
      <c r="K29" s="228">
        <v>96.161576585286426</v>
      </c>
      <c r="L29" s="229">
        <v>367333</v>
      </c>
      <c r="M29" s="229">
        <v>191111</v>
      </c>
      <c r="N29" s="230">
        <v>97.187041128146788</v>
      </c>
      <c r="O29" s="219">
        <v>121098</v>
      </c>
      <c r="P29" s="229">
        <v>19</v>
      </c>
      <c r="Q29" s="229">
        <v>16</v>
      </c>
      <c r="R29" s="219">
        <v>2</v>
      </c>
      <c r="S29" s="219">
        <v>296</v>
      </c>
      <c r="T29" s="218">
        <v>1971.9</v>
      </c>
    </row>
    <row r="30" spans="1:20" ht="12.9" customHeight="1" x14ac:dyDescent="0.2">
      <c r="A30" s="213" t="s">
        <v>142</v>
      </c>
      <c r="B30" s="223"/>
      <c r="C30" s="225"/>
      <c r="D30" s="225"/>
      <c r="E30" s="218"/>
      <c r="F30" s="219"/>
      <c r="G30" s="218"/>
      <c r="H30" s="218"/>
      <c r="I30" s="219"/>
      <c r="J30" s="219"/>
      <c r="K30" s="220"/>
      <c r="L30" s="219"/>
      <c r="M30" s="219"/>
      <c r="N30" s="220"/>
      <c r="O30" s="219"/>
      <c r="P30" s="219"/>
      <c r="Q30" s="219"/>
      <c r="R30" s="219"/>
      <c r="S30" s="219"/>
      <c r="T30" s="218"/>
    </row>
    <row r="31" spans="1:20" ht="12.9" customHeight="1" x14ac:dyDescent="0.2">
      <c r="A31" s="213"/>
      <c r="B31" s="216" t="s">
        <v>80</v>
      </c>
      <c r="C31" s="217">
        <v>388261</v>
      </c>
      <c r="D31" s="217">
        <v>205139</v>
      </c>
      <c r="E31" s="218">
        <v>6592.21</v>
      </c>
      <c r="F31" s="219">
        <v>362210</v>
      </c>
      <c r="G31" s="218">
        <v>1225</v>
      </c>
      <c r="H31" s="218">
        <v>5420.2</v>
      </c>
      <c r="I31" s="219">
        <v>362494</v>
      </c>
      <c r="J31" s="219">
        <v>190725</v>
      </c>
      <c r="K31" s="59">
        <f>100*I31/$C$31</f>
        <v>93.363484872289519</v>
      </c>
      <c r="L31" s="219">
        <v>353349</v>
      </c>
      <c r="M31" s="219">
        <v>185726</v>
      </c>
      <c r="N31" s="220">
        <f>100*L31/I31</f>
        <v>97.477199622614449</v>
      </c>
      <c r="O31" s="219">
        <v>117769</v>
      </c>
      <c r="P31" s="219">
        <v>7</v>
      </c>
      <c r="Q31" s="219">
        <v>16</v>
      </c>
      <c r="R31" s="219">
        <v>2</v>
      </c>
      <c r="S31" s="219">
        <v>132</v>
      </c>
      <c r="T31" s="218">
        <v>1747.5</v>
      </c>
    </row>
    <row r="32" spans="1:20" ht="12.9" customHeight="1" x14ac:dyDescent="0.2">
      <c r="A32" s="213"/>
      <c r="B32" s="216" t="s">
        <v>118</v>
      </c>
      <c r="C32" s="217"/>
      <c r="D32" s="217"/>
      <c r="E32" s="218">
        <v>250.94</v>
      </c>
      <c r="F32" s="219">
        <v>6270</v>
      </c>
      <c r="G32" s="220" t="s">
        <v>143</v>
      </c>
      <c r="H32" s="218">
        <v>170.9</v>
      </c>
      <c r="I32" s="219">
        <v>4748</v>
      </c>
      <c r="J32" s="219">
        <v>2850</v>
      </c>
      <c r="K32" s="59">
        <f t="shared" ref="K32:K33" si="0">100*I32/$C$31</f>
        <v>1.2228887269130817</v>
      </c>
      <c r="L32" s="219">
        <v>4107</v>
      </c>
      <c r="M32" s="219">
        <v>2483</v>
      </c>
      <c r="N32" s="220">
        <f t="shared" ref="N32:N33" si="1">100*L32/I32</f>
        <v>86.499578770008426</v>
      </c>
      <c r="O32" s="232" t="s">
        <v>144</v>
      </c>
      <c r="P32" s="219">
        <v>3</v>
      </c>
      <c r="Q32" s="220" t="s">
        <v>143</v>
      </c>
      <c r="R32" s="220" t="s">
        <v>143</v>
      </c>
      <c r="S32" s="219">
        <v>43</v>
      </c>
      <c r="T32" s="218">
        <v>106.8</v>
      </c>
    </row>
    <row r="33" spans="1:20" ht="12.9" customHeight="1" x14ac:dyDescent="0.2">
      <c r="A33" s="213"/>
      <c r="B33" s="216" t="s">
        <v>82</v>
      </c>
      <c r="C33" s="217"/>
      <c r="D33" s="217"/>
      <c r="E33" s="218">
        <v>162.9</v>
      </c>
      <c r="F33" s="219">
        <v>7990</v>
      </c>
      <c r="G33" s="220" t="s">
        <v>143</v>
      </c>
      <c r="H33" s="218">
        <v>162.9</v>
      </c>
      <c r="I33" s="219">
        <v>4257</v>
      </c>
      <c r="J33" s="219">
        <v>2164</v>
      </c>
      <c r="K33" s="59">
        <f t="shared" si="0"/>
        <v>1.0964274032158781</v>
      </c>
      <c r="L33" s="219">
        <v>3760</v>
      </c>
      <c r="M33" s="219">
        <v>1918</v>
      </c>
      <c r="N33" s="220">
        <f t="shared" si="1"/>
        <v>88.325111580925537</v>
      </c>
      <c r="O33" s="219">
        <v>1026</v>
      </c>
      <c r="P33" s="219">
        <v>5</v>
      </c>
      <c r="Q33" s="220" t="s">
        <v>143</v>
      </c>
      <c r="R33" s="220" t="s">
        <v>143</v>
      </c>
      <c r="S33" s="219">
        <v>100</v>
      </c>
      <c r="T33" s="218">
        <v>77.599999999999994</v>
      </c>
    </row>
    <row r="34" spans="1:20" ht="12.9" customHeight="1" x14ac:dyDescent="0.2">
      <c r="A34" s="222"/>
      <c r="B34" s="216" t="s">
        <v>83</v>
      </c>
      <c r="C34" s="217"/>
      <c r="D34" s="217"/>
      <c r="E34" s="218">
        <v>140.4</v>
      </c>
      <c r="F34" s="219">
        <v>6969</v>
      </c>
      <c r="G34" s="220" t="s">
        <v>143</v>
      </c>
      <c r="H34" s="218">
        <v>140.4</v>
      </c>
      <c r="I34" s="219">
        <v>2012</v>
      </c>
      <c r="J34" s="219">
        <v>1244</v>
      </c>
      <c r="K34" s="59">
        <f>100*I34/$C$31</f>
        <v>0.51820811258406074</v>
      </c>
      <c r="L34" s="219">
        <v>1830</v>
      </c>
      <c r="M34" s="219">
        <v>1135</v>
      </c>
      <c r="N34" s="220">
        <f>100*L34/I34</f>
        <v>90.954274353876741</v>
      </c>
      <c r="O34" s="219">
        <v>679</v>
      </c>
      <c r="P34" s="219">
        <v>4</v>
      </c>
      <c r="Q34" s="220" t="s">
        <v>143</v>
      </c>
      <c r="R34" s="220" t="s">
        <v>143</v>
      </c>
      <c r="S34" s="219">
        <v>21</v>
      </c>
      <c r="T34" s="218">
        <v>41.7</v>
      </c>
    </row>
    <row r="35" spans="1:20" ht="12.9" customHeight="1" thickBot="1" x14ac:dyDescent="0.25">
      <c r="A35" s="233"/>
      <c r="B35" s="234" t="s">
        <v>84</v>
      </c>
      <c r="C35" s="235"/>
      <c r="D35" s="235"/>
      <c r="E35" s="236">
        <f>SUM(E31:E34)</f>
        <v>7146.4499999999989</v>
      </c>
      <c r="F35" s="237">
        <f t="shared" ref="F35:J35" si="2">SUM(F31:F34)</f>
        <v>383439</v>
      </c>
      <c r="G35" s="236">
        <f t="shared" si="2"/>
        <v>1225</v>
      </c>
      <c r="H35" s="236">
        <f>SUM(H31:H34)</f>
        <v>5894.3999999999987</v>
      </c>
      <c r="I35" s="237">
        <f t="shared" si="2"/>
        <v>373511</v>
      </c>
      <c r="J35" s="237">
        <f t="shared" si="2"/>
        <v>196983</v>
      </c>
      <c r="K35" s="74">
        <f>100*I35/$C$31</f>
        <v>96.201009115002535</v>
      </c>
      <c r="L35" s="237">
        <f>SUM(L31:L34)</f>
        <v>363046</v>
      </c>
      <c r="M35" s="237">
        <f>SUM(M31:M34)</f>
        <v>191262</v>
      </c>
      <c r="N35" s="238">
        <f>100*L35/I35</f>
        <v>97.198208352632179</v>
      </c>
      <c r="O35" s="237">
        <f>SUM(O31:O34)</f>
        <v>119474</v>
      </c>
      <c r="P35" s="237">
        <f>SUM(P31:P34)</f>
        <v>19</v>
      </c>
      <c r="Q35" s="237">
        <f t="shared" ref="Q35:R35" si="3">SUM(Q31:Q34)</f>
        <v>16</v>
      </c>
      <c r="R35" s="237">
        <f t="shared" si="3"/>
        <v>2</v>
      </c>
      <c r="S35" s="237">
        <f>SUM(S31:S34)</f>
        <v>296</v>
      </c>
      <c r="T35" s="236">
        <f>ROUND(SUM(T31:T34),1)</f>
        <v>1973.6</v>
      </c>
    </row>
    <row r="36" spans="1:20" s="185" customFormat="1" ht="12.9" customHeight="1" x14ac:dyDescent="0.2">
      <c r="A36" s="140" t="s">
        <v>88</v>
      </c>
      <c r="B36" s="140"/>
      <c r="C36" s="139"/>
      <c r="D36" s="140" t="s">
        <v>89</v>
      </c>
      <c r="E36" s="139"/>
      <c r="F36" s="139"/>
      <c r="H36" s="139"/>
      <c r="I36" s="139"/>
      <c r="J36" s="139"/>
      <c r="K36" s="239"/>
      <c r="L36" s="240"/>
      <c r="M36" s="239"/>
      <c r="N36" s="213"/>
      <c r="O36" s="239"/>
      <c r="P36" s="182"/>
      <c r="Q36" s="182"/>
      <c r="R36" s="182"/>
      <c r="S36" s="182"/>
      <c r="T36" s="241"/>
    </row>
    <row r="37" spans="1:20" x14ac:dyDescent="0.2">
      <c r="D37" s="140" t="s">
        <v>119</v>
      </c>
    </row>
    <row r="38" spans="1:20" x14ac:dyDescent="0.2">
      <c r="D38" s="140"/>
    </row>
  </sheetData>
  <mergeCells count="17">
    <mergeCell ref="C19:C23"/>
    <mergeCell ref="D19:D23"/>
    <mergeCell ref="C31:C35"/>
    <mergeCell ref="D31:D35"/>
    <mergeCell ref="A5:B5"/>
    <mergeCell ref="C7:C11"/>
    <mergeCell ref="D7:D11"/>
    <mergeCell ref="C13:C17"/>
    <mergeCell ref="D13:D17"/>
    <mergeCell ref="C25:C29"/>
    <mergeCell ref="D25:D29"/>
    <mergeCell ref="A1:T1"/>
    <mergeCell ref="C2:D2"/>
    <mergeCell ref="A3:B4"/>
    <mergeCell ref="P3:P4"/>
    <mergeCell ref="Q3:S3"/>
    <mergeCell ref="T3:T4"/>
  </mergeCells>
  <phoneticPr fontId="3"/>
  <pageMargins left="0.59055118110236227" right="0.59055118110236227" top="0.78740157480314965" bottom="0.78740157480314965" header="0.51181102362204722" footer="0.51181102362204722"/>
  <pageSetup paperSize="9"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topLeftCell="A19" zoomScale="130" zoomScaleNormal="130" workbookViewId="0">
      <selection activeCell="C19" sqref="C19:C23"/>
    </sheetView>
  </sheetViews>
  <sheetFormatPr defaultColWidth="9" defaultRowHeight="13.2" x14ac:dyDescent="0.2"/>
  <cols>
    <col min="1" max="1" width="1.77734375" customWidth="1"/>
    <col min="2" max="2" width="18.44140625" bestFit="1" customWidth="1"/>
    <col min="3" max="4" width="11.33203125" customWidth="1"/>
    <col min="5" max="19" width="9.109375" customWidth="1"/>
    <col min="20" max="20" width="10" customWidth="1"/>
  </cols>
  <sheetData>
    <row r="1" spans="1:20" s="3" customFormat="1" ht="16.2" x14ac:dyDescent="0.2">
      <c r="A1" s="99" t="s">
        <v>93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ht="12" customHeight="1" thickBot="1" x14ac:dyDescent="0.25">
      <c r="A2" s="4"/>
      <c r="B2" s="26"/>
      <c r="C2" s="135"/>
      <c r="D2" s="135"/>
      <c r="E2" s="26"/>
      <c r="F2" s="26"/>
      <c r="G2" s="26"/>
      <c r="H2" s="26"/>
      <c r="I2" s="26"/>
      <c r="K2" s="11"/>
      <c r="L2" s="5"/>
      <c r="M2" s="5"/>
      <c r="N2" s="6"/>
      <c r="O2" s="5"/>
      <c r="P2" s="5"/>
      <c r="Q2" s="5"/>
      <c r="R2" s="5"/>
      <c r="S2" s="5"/>
      <c r="T2" s="6"/>
    </row>
    <row r="3" spans="1:20" x14ac:dyDescent="0.2">
      <c r="A3" s="100" t="s">
        <v>48</v>
      </c>
      <c r="B3" s="124"/>
      <c r="C3" s="81" t="s">
        <v>49</v>
      </c>
      <c r="D3" s="27" t="s">
        <v>49</v>
      </c>
      <c r="E3" s="28" t="s">
        <v>50</v>
      </c>
      <c r="F3" s="28" t="s">
        <v>50</v>
      </c>
      <c r="G3" s="28" t="s">
        <v>51</v>
      </c>
      <c r="H3" s="27" t="s">
        <v>52</v>
      </c>
      <c r="I3" s="27" t="s">
        <v>52</v>
      </c>
      <c r="J3" s="27" t="s">
        <v>52</v>
      </c>
      <c r="K3" s="29" t="s">
        <v>53</v>
      </c>
      <c r="L3" s="30" t="s">
        <v>54</v>
      </c>
      <c r="M3" s="30" t="s">
        <v>54</v>
      </c>
      <c r="N3" s="86" t="s">
        <v>55</v>
      </c>
      <c r="O3" s="31" t="s">
        <v>56</v>
      </c>
      <c r="P3" s="125" t="s">
        <v>57</v>
      </c>
      <c r="Q3" s="127" t="s">
        <v>58</v>
      </c>
      <c r="R3" s="128"/>
      <c r="S3" s="129"/>
      <c r="T3" s="112" t="s">
        <v>59</v>
      </c>
    </row>
    <row r="4" spans="1:20" x14ac:dyDescent="0.2">
      <c r="A4" s="115"/>
      <c r="B4" s="98"/>
      <c r="C4" s="84" t="s">
        <v>60</v>
      </c>
      <c r="D4" s="87" t="s">
        <v>61</v>
      </c>
      <c r="E4" s="87" t="s">
        <v>62</v>
      </c>
      <c r="F4" s="87" t="s">
        <v>63</v>
      </c>
      <c r="G4" s="87" t="s">
        <v>62</v>
      </c>
      <c r="H4" s="87" t="s">
        <v>62</v>
      </c>
      <c r="I4" s="87" t="s">
        <v>64</v>
      </c>
      <c r="J4" s="87" t="s">
        <v>61</v>
      </c>
      <c r="K4" s="32" t="s">
        <v>65</v>
      </c>
      <c r="L4" s="33" t="s">
        <v>66</v>
      </c>
      <c r="M4" s="33" t="s">
        <v>61</v>
      </c>
      <c r="N4" s="87" t="s">
        <v>67</v>
      </c>
      <c r="O4" s="34" t="s">
        <v>68</v>
      </c>
      <c r="P4" s="126"/>
      <c r="Q4" s="89" t="s">
        <v>69</v>
      </c>
      <c r="R4" s="89" t="s">
        <v>70</v>
      </c>
      <c r="S4" s="89" t="s">
        <v>71</v>
      </c>
      <c r="T4" s="130"/>
    </row>
    <row r="5" spans="1:20" ht="12.9" customHeight="1" x14ac:dyDescent="0.2">
      <c r="A5" s="132"/>
      <c r="B5" s="133"/>
      <c r="C5" s="35" t="s">
        <v>72</v>
      </c>
      <c r="D5" s="35" t="s">
        <v>73</v>
      </c>
      <c r="E5" s="35" t="s">
        <v>74</v>
      </c>
      <c r="F5" s="35" t="s">
        <v>72</v>
      </c>
      <c r="G5" s="35" t="s">
        <v>74</v>
      </c>
      <c r="H5" s="35" t="s">
        <v>74</v>
      </c>
      <c r="I5" s="35" t="s">
        <v>72</v>
      </c>
      <c r="J5" s="35" t="s">
        <v>73</v>
      </c>
      <c r="K5" s="36" t="s">
        <v>75</v>
      </c>
      <c r="L5" s="37" t="s">
        <v>72</v>
      </c>
      <c r="M5" s="37" t="s">
        <v>73</v>
      </c>
      <c r="N5" s="35" t="s">
        <v>76</v>
      </c>
      <c r="O5" s="37" t="s">
        <v>77</v>
      </c>
      <c r="P5" s="37" t="s">
        <v>78</v>
      </c>
      <c r="Q5" s="37" t="s">
        <v>78</v>
      </c>
      <c r="R5" s="37" t="s">
        <v>78</v>
      </c>
      <c r="S5" s="37" t="s">
        <v>78</v>
      </c>
      <c r="T5" s="35" t="s">
        <v>79</v>
      </c>
    </row>
    <row r="6" spans="1:20" ht="12.9" customHeight="1" x14ac:dyDescent="0.2">
      <c r="A6" s="38" t="s">
        <v>86</v>
      </c>
      <c r="B6" s="88"/>
      <c r="C6" s="39"/>
      <c r="D6" s="39"/>
    </row>
    <row r="7" spans="1:20" ht="12.9" customHeight="1" x14ac:dyDescent="0.2">
      <c r="A7" s="38"/>
      <c r="B7" s="41" t="s">
        <v>80</v>
      </c>
      <c r="C7" s="131">
        <v>413845</v>
      </c>
      <c r="D7" s="131">
        <v>206633</v>
      </c>
      <c r="E7" s="58">
        <v>6506.9</v>
      </c>
      <c r="F7" s="45">
        <v>373910</v>
      </c>
      <c r="G7" s="58">
        <v>934.8</v>
      </c>
      <c r="H7" s="58">
        <v>5348.3</v>
      </c>
      <c r="I7" s="45">
        <v>384771</v>
      </c>
      <c r="J7" s="45">
        <v>191496</v>
      </c>
      <c r="K7" s="59">
        <v>92.974664427503058</v>
      </c>
      <c r="L7" s="45">
        <v>374433</v>
      </c>
      <c r="M7" s="45">
        <v>186162</v>
      </c>
      <c r="N7" s="60">
        <v>97.313207076416887</v>
      </c>
      <c r="O7" s="45">
        <v>127585</v>
      </c>
      <c r="P7" s="64" t="s">
        <v>121</v>
      </c>
      <c r="Q7" s="64" t="s">
        <v>122</v>
      </c>
      <c r="R7" s="45">
        <v>2</v>
      </c>
      <c r="S7" s="45">
        <v>131</v>
      </c>
      <c r="T7" s="58">
        <f>1733.1</f>
        <v>1733.1</v>
      </c>
    </row>
    <row r="8" spans="1:20" ht="12.9" customHeight="1" x14ac:dyDescent="0.2">
      <c r="A8" s="38"/>
      <c r="B8" s="41" t="s">
        <v>81</v>
      </c>
      <c r="C8" s="131"/>
      <c r="D8" s="131"/>
      <c r="E8" s="58">
        <v>190.7</v>
      </c>
      <c r="F8" s="45">
        <v>4740</v>
      </c>
      <c r="G8" s="58" t="s">
        <v>22</v>
      </c>
      <c r="H8" s="58">
        <v>170.8</v>
      </c>
      <c r="I8" s="45">
        <v>5377</v>
      </c>
      <c r="J8" s="45">
        <v>3058</v>
      </c>
      <c r="K8" s="59">
        <v>1.2992787154611025</v>
      </c>
      <c r="L8" s="45">
        <v>4636</v>
      </c>
      <c r="M8" s="45">
        <v>2658</v>
      </c>
      <c r="N8" s="60">
        <v>86.219081272084807</v>
      </c>
      <c r="O8" s="64" t="s">
        <v>22</v>
      </c>
      <c r="P8" s="37">
        <v>3</v>
      </c>
      <c r="Q8" s="45" t="s">
        <v>22</v>
      </c>
      <c r="R8" s="45" t="s">
        <v>22</v>
      </c>
      <c r="S8" s="37">
        <v>43</v>
      </c>
      <c r="T8" s="58">
        <v>106.8</v>
      </c>
    </row>
    <row r="9" spans="1:20" ht="12.9" customHeight="1" x14ac:dyDescent="0.2">
      <c r="A9" s="38"/>
      <c r="B9" s="41" t="s">
        <v>82</v>
      </c>
      <c r="C9" s="131"/>
      <c r="D9" s="131"/>
      <c r="E9" s="61">
        <v>162.9</v>
      </c>
      <c r="F9" s="37">
        <v>9400</v>
      </c>
      <c r="G9" s="61">
        <v>162.9</v>
      </c>
      <c r="H9" s="61">
        <v>162.9</v>
      </c>
      <c r="I9" s="37">
        <v>4630</v>
      </c>
      <c r="J9" s="37">
        <v>2160</v>
      </c>
      <c r="K9" s="61">
        <v>1.1187763534656696</v>
      </c>
      <c r="L9" s="37">
        <v>3985</v>
      </c>
      <c r="M9" s="37">
        <v>1832</v>
      </c>
      <c r="N9" s="60">
        <v>86.069114470842337</v>
      </c>
      <c r="O9" s="37">
        <v>1130</v>
      </c>
      <c r="P9" s="37">
        <v>5</v>
      </c>
      <c r="Q9" s="45" t="s">
        <v>22</v>
      </c>
      <c r="R9" s="45" t="s">
        <v>22</v>
      </c>
      <c r="S9" s="37">
        <v>101</v>
      </c>
      <c r="T9" s="61">
        <v>77.599999999999994</v>
      </c>
    </row>
    <row r="10" spans="1:20" ht="12.9" customHeight="1" x14ac:dyDescent="0.2">
      <c r="A10" s="52"/>
      <c r="B10" s="41" t="s">
        <v>83</v>
      </c>
      <c r="C10" s="131"/>
      <c r="D10" s="131"/>
      <c r="E10" s="62">
        <v>140.4</v>
      </c>
      <c r="F10" s="55">
        <v>6969</v>
      </c>
      <c r="G10" s="62">
        <v>140.4</v>
      </c>
      <c r="H10" s="62">
        <v>140.4</v>
      </c>
      <c r="I10" s="55">
        <v>2474</v>
      </c>
      <c r="J10" s="55">
        <v>1388</v>
      </c>
      <c r="K10" s="63">
        <v>0.59780835820174216</v>
      </c>
      <c r="L10" s="55">
        <v>2186</v>
      </c>
      <c r="M10" s="55">
        <v>1228</v>
      </c>
      <c r="N10" s="60">
        <v>88.358932902182701</v>
      </c>
      <c r="O10" s="55">
        <v>675</v>
      </c>
      <c r="P10" s="55">
        <v>4</v>
      </c>
      <c r="Q10" s="55">
        <v>2</v>
      </c>
      <c r="R10" s="45">
        <v>2</v>
      </c>
      <c r="S10" s="55">
        <v>21</v>
      </c>
      <c r="T10" s="62">
        <v>41.7</v>
      </c>
    </row>
    <row r="11" spans="1:20" ht="12.9" customHeight="1" x14ac:dyDescent="0.2">
      <c r="B11" s="93" t="s">
        <v>84</v>
      </c>
      <c r="C11" s="131"/>
      <c r="D11" s="131"/>
      <c r="E11" s="58">
        <v>7000.8999999999987</v>
      </c>
      <c r="F11" s="45">
        <v>395019</v>
      </c>
      <c r="G11" s="58">
        <v>1238.1000000000001</v>
      </c>
      <c r="H11" s="58">
        <v>5822.4</v>
      </c>
      <c r="I11" s="45">
        <v>397252</v>
      </c>
      <c r="J11" s="45">
        <v>198102</v>
      </c>
      <c r="K11" s="60">
        <v>95.99052785463158</v>
      </c>
      <c r="L11" s="45">
        <v>385240</v>
      </c>
      <c r="M11" s="45">
        <v>191880</v>
      </c>
      <c r="N11" s="60">
        <v>96.976226677272876</v>
      </c>
      <c r="O11" s="45">
        <v>129390</v>
      </c>
      <c r="P11" s="45">
        <v>21</v>
      </c>
      <c r="Q11" s="45">
        <v>19</v>
      </c>
      <c r="R11" s="45">
        <v>4</v>
      </c>
      <c r="S11" s="45">
        <v>296</v>
      </c>
      <c r="T11" s="58">
        <v>1959.1999999999998</v>
      </c>
    </row>
    <row r="12" spans="1:20" ht="12.9" customHeight="1" x14ac:dyDescent="0.2">
      <c r="A12" s="38" t="s">
        <v>87</v>
      </c>
      <c r="B12" s="88"/>
      <c r="C12" s="39"/>
      <c r="D12" s="39"/>
      <c r="E12" s="38"/>
      <c r="F12" s="38"/>
      <c r="G12" s="40"/>
      <c r="H12" s="40"/>
      <c r="I12" s="40"/>
      <c r="J12" s="40"/>
      <c r="K12" s="11"/>
      <c r="L12" s="5"/>
      <c r="M12" s="5"/>
      <c r="N12" s="35"/>
      <c r="O12" s="37"/>
      <c r="P12" s="37"/>
      <c r="Q12" s="37"/>
      <c r="R12" s="37"/>
      <c r="S12" s="37"/>
      <c r="T12" s="35"/>
    </row>
    <row r="13" spans="1:20" ht="12.9" customHeight="1" x14ac:dyDescent="0.2">
      <c r="A13" s="38"/>
      <c r="B13" s="41" t="s">
        <v>80</v>
      </c>
      <c r="C13" s="131">
        <v>409158</v>
      </c>
      <c r="D13" s="131">
        <v>206213</v>
      </c>
      <c r="E13" s="58">
        <v>6506.9</v>
      </c>
      <c r="F13" s="45">
        <v>373910</v>
      </c>
      <c r="G13" s="58">
        <v>945.2</v>
      </c>
      <c r="H13" s="58">
        <v>5356.1</v>
      </c>
      <c r="I13" s="45">
        <v>380748</v>
      </c>
      <c r="J13" s="45">
        <v>191213</v>
      </c>
      <c r="K13" s="59">
        <v>93.056472071913547</v>
      </c>
      <c r="L13" s="45">
        <v>370853</v>
      </c>
      <c r="M13" s="45">
        <v>186048</v>
      </c>
      <c r="N13" s="60">
        <v>97.401168226753654</v>
      </c>
      <c r="O13" s="45">
        <v>131441</v>
      </c>
      <c r="P13" s="64" t="s">
        <v>121</v>
      </c>
      <c r="Q13" s="64" t="s">
        <v>122</v>
      </c>
      <c r="R13" s="45">
        <v>2</v>
      </c>
      <c r="S13" s="45">
        <v>132</v>
      </c>
      <c r="T13" s="58">
        <f>1735.8</f>
        <v>1735.8</v>
      </c>
    </row>
    <row r="14" spans="1:20" ht="12.9" customHeight="1" x14ac:dyDescent="0.2">
      <c r="A14" s="38"/>
      <c r="B14" s="41" t="s">
        <v>81</v>
      </c>
      <c r="C14" s="131"/>
      <c r="D14" s="131"/>
      <c r="E14" s="58">
        <v>190.7</v>
      </c>
      <c r="F14" s="45">
        <v>4740</v>
      </c>
      <c r="G14" s="60" t="s">
        <v>22</v>
      </c>
      <c r="H14" s="58">
        <v>170.8</v>
      </c>
      <c r="I14" s="45">
        <v>5224</v>
      </c>
      <c r="J14" s="45">
        <v>2997</v>
      </c>
      <c r="K14" s="59">
        <v>1.2767683877621849</v>
      </c>
      <c r="L14" s="45">
        <v>4527</v>
      </c>
      <c r="M14" s="45">
        <v>2619</v>
      </c>
      <c r="N14" s="60">
        <v>86.65773353751915</v>
      </c>
      <c r="O14" s="64" t="s">
        <v>22</v>
      </c>
      <c r="P14" s="45">
        <v>3</v>
      </c>
      <c r="Q14" s="64" t="s">
        <v>22</v>
      </c>
      <c r="R14" s="64" t="s">
        <v>22</v>
      </c>
      <c r="S14" s="45">
        <v>43</v>
      </c>
      <c r="T14" s="58">
        <v>106.8</v>
      </c>
    </row>
    <row r="15" spans="1:20" ht="12.9" customHeight="1" x14ac:dyDescent="0.2">
      <c r="A15" s="38"/>
      <c r="B15" s="41" t="s">
        <v>82</v>
      </c>
      <c r="C15" s="131"/>
      <c r="D15" s="131"/>
      <c r="E15" s="58">
        <v>162.9</v>
      </c>
      <c r="F15" s="45">
        <v>9400</v>
      </c>
      <c r="G15" s="58">
        <v>162.9</v>
      </c>
      <c r="H15" s="58">
        <v>162.9</v>
      </c>
      <c r="I15" s="45">
        <v>4568</v>
      </c>
      <c r="J15" s="45">
        <v>2179</v>
      </c>
      <c r="K15" s="59">
        <v>1.1164391262055244</v>
      </c>
      <c r="L15" s="45">
        <v>4000</v>
      </c>
      <c r="M15" s="45">
        <v>1909</v>
      </c>
      <c r="N15" s="60">
        <v>87.565674255691775</v>
      </c>
      <c r="O15" s="45">
        <v>1173</v>
      </c>
      <c r="P15" s="45">
        <v>5</v>
      </c>
      <c r="Q15" s="64" t="s">
        <v>22</v>
      </c>
      <c r="R15" s="64" t="s">
        <v>22</v>
      </c>
      <c r="S15" s="45">
        <v>101</v>
      </c>
      <c r="T15" s="58">
        <v>77.599999999999994</v>
      </c>
    </row>
    <row r="16" spans="1:20" ht="12.9" customHeight="1" x14ac:dyDescent="0.2">
      <c r="A16" s="52"/>
      <c r="B16" s="41" t="s">
        <v>83</v>
      </c>
      <c r="C16" s="131"/>
      <c r="D16" s="131"/>
      <c r="E16" s="58">
        <v>140.4</v>
      </c>
      <c r="F16" s="45">
        <v>6969</v>
      </c>
      <c r="G16" s="58">
        <v>140.4</v>
      </c>
      <c r="H16" s="58">
        <v>140.4</v>
      </c>
      <c r="I16" s="45">
        <v>2395</v>
      </c>
      <c r="J16" s="45">
        <v>1374</v>
      </c>
      <c r="K16" s="59">
        <v>0.58534844729908742</v>
      </c>
      <c r="L16" s="45">
        <v>2127</v>
      </c>
      <c r="M16" s="45">
        <v>1222</v>
      </c>
      <c r="N16" s="60">
        <v>88.810020876826727</v>
      </c>
      <c r="O16" s="45">
        <v>682</v>
      </c>
      <c r="P16" s="45">
        <v>4</v>
      </c>
      <c r="Q16" s="45">
        <v>2</v>
      </c>
      <c r="R16" s="45">
        <v>2</v>
      </c>
      <c r="S16" s="45">
        <v>21</v>
      </c>
      <c r="T16" s="58">
        <v>41.7</v>
      </c>
    </row>
    <row r="17" spans="1:20" ht="12.9" customHeight="1" x14ac:dyDescent="0.2">
      <c r="B17" s="93" t="s">
        <v>84</v>
      </c>
      <c r="C17" s="131"/>
      <c r="D17" s="131"/>
      <c r="E17" s="58">
        <v>7000.8999999999987</v>
      </c>
      <c r="F17" s="45">
        <v>395019</v>
      </c>
      <c r="G17" s="58">
        <v>1248.5000000000002</v>
      </c>
      <c r="H17" s="58">
        <v>5830.2</v>
      </c>
      <c r="I17" s="45">
        <v>392935</v>
      </c>
      <c r="J17" s="45">
        <v>197763</v>
      </c>
      <c r="K17" s="60">
        <v>96.035028033180339</v>
      </c>
      <c r="L17" s="45">
        <v>381507</v>
      </c>
      <c r="M17" s="45">
        <v>191798</v>
      </c>
      <c r="N17" s="60">
        <v>97.091630931324531</v>
      </c>
      <c r="O17" s="45">
        <v>133296</v>
      </c>
      <c r="P17" s="45">
        <v>21</v>
      </c>
      <c r="Q17" s="45">
        <v>19</v>
      </c>
      <c r="R17" s="45">
        <v>4</v>
      </c>
      <c r="S17" s="45">
        <v>297</v>
      </c>
      <c r="T17" s="58">
        <f>SUM(T13:T16)</f>
        <v>1961.8999999999999</v>
      </c>
    </row>
    <row r="18" spans="1:20" ht="12.9" customHeight="1" x14ac:dyDescent="0.2">
      <c r="A18" s="38" t="s">
        <v>90</v>
      </c>
      <c r="B18" s="93"/>
      <c r="C18" s="91"/>
      <c r="D18" s="91"/>
      <c r="E18" s="58"/>
      <c r="F18" s="45"/>
      <c r="G18" s="58"/>
      <c r="H18" s="58"/>
      <c r="I18" s="45"/>
      <c r="J18" s="45"/>
      <c r="K18" s="60"/>
      <c r="L18" s="45"/>
      <c r="M18" s="45"/>
      <c r="N18" s="60"/>
      <c r="O18" s="45"/>
      <c r="P18" s="45"/>
      <c r="Q18" s="45"/>
      <c r="R18" s="45"/>
      <c r="S18" s="45"/>
      <c r="T18" s="58"/>
    </row>
    <row r="19" spans="1:20" ht="12.9" customHeight="1" x14ac:dyDescent="0.2">
      <c r="A19" s="38"/>
      <c r="B19" s="41" t="s">
        <v>80</v>
      </c>
      <c r="C19" s="131">
        <v>403628</v>
      </c>
      <c r="D19" s="131">
        <v>205350</v>
      </c>
      <c r="E19" s="58">
        <v>6506.9</v>
      </c>
      <c r="F19" s="45">
        <v>373910</v>
      </c>
      <c r="G19" s="58">
        <v>946.2</v>
      </c>
      <c r="H19" s="58">
        <v>5361.4</v>
      </c>
      <c r="I19" s="45">
        <v>376002</v>
      </c>
      <c r="J19" s="45">
        <v>190626</v>
      </c>
      <c r="K19" s="59">
        <v>93.2</v>
      </c>
      <c r="L19" s="45">
        <v>366464</v>
      </c>
      <c r="M19" s="45">
        <v>185596</v>
      </c>
      <c r="N19" s="60">
        <v>97.5</v>
      </c>
      <c r="O19" s="45">
        <v>126074</v>
      </c>
      <c r="P19" s="64" t="s">
        <v>121</v>
      </c>
      <c r="Q19" s="64" t="s">
        <v>122</v>
      </c>
      <c r="R19" s="45">
        <v>2</v>
      </c>
      <c r="S19" s="45">
        <v>133</v>
      </c>
      <c r="T19" s="58">
        <f>1738.4</f>
        <v>1738.4</v>
      </c>
    </row>
    <row r="20" spans="1:20" ht="12.9" customHeight="1" x14ac:dyDescent="0.2">
      <c r="A20" s="38"/>
      <c r="B20" s="41" t="s">
        <v>81</v>
      </c>
      <c r="C20" s="131"/>
      <c r="D20" s="131"/>
      <c r="E20" s="58">
        <v>190.7</v>
      </c>
      <c r="F20" s="45">
        <v>4740</v>
      </c>
      <c r="G20" s="60" t="s">
        <v>22</v>
      </c>
      <c r="H20" s="58">
        <v>170.8</v>
      </c>
      <c r="I20" s="45">
        <v>5082</v>
      </c>
      <c r="J20" s="45">
        <v>2933</v>
      </c>
      <c r="K20" s="59">
        <v>1.3</v>
      </c>
      <c r="L20" s="45">
        <v>4403</v>
      </c>
      <c r="M20" s="45">
        <v>2562</v>
      </c>
      <c r="N20" s="60">
        <v>86.6</v>
      </c>
      <c r="O20" s="64" t="s">
        <v>22</v>
      </c>
      <c r="P20" s="45">
        <v>3</v>
      </c>
      <c r="Q20" s="64" t="s">
        <v>22</v>
      </c>
      <c r="R20" s="64" t="s">
        <v>22</v>
      </c>
      <c r="S20" s="45">
        <v>43</v>
      </c>
      <c r="T20" s="58">
        <v>106.8</v>
      </c>
    </row>
    <row r="21" spans="1:20" ht="12.9" customHeight="1" x14ac:dyDescent="0.2">
      <c r="A21" s="38"/>
      <c r="B21" s="41" t="s">
        <v>82</v>
      </c>
      <c r="C21" s="131"/>
      <c r="D21" s="131"/>
      <c r="E21" s="58">
        <v>162.9</v>
      </c>
      <c r="F21" s="45">
        <v>9400</v>
      </c>
      <c r="G21" s="58">
        <v>162.9</v>
      </c>
      <c r="H21" s="58">
        <v>162.9</v>
      </c>
      <c r="I21" s="45">
        <v>4476</v>
      </c>
      <c r="J21" s="45">
        <v>2160</v>
      </c>
      <c r="K21" s="59">
        <v>1.1000000000000001</v>
      </c>
      <c r="L21" s="45">
        <v>3921</v>
      </c>
      <c r="M21" s="45">
        <v>1894</v>
      </c>
      <c r="N21" s="60">
        <v>87.6</v>
      </c>
      <c r="O21" s="45">
        <v>1117</v>
      </c>
      <c r="P21" s="45">
        <v>5</v>
      </c>
      <c r="Q21" s="64" t="s">
        <v>22</v>
      </c>
      <c r="R21" s="64" t="s">
        <v>22</v>
      </c>
      <c r="S21" s="45">
        <v>101</v>
      </c>
      <c r="T21" s="58">
        <v>77.599999999999994</v>
      </c>
    </row>
    <row r="22" spans="1:20" ht="12.9" customHeight="1" x14ac:dyDescent="0.2">
      <c r="A22" s="52"/>
      <c r="B22" s="41" t="s">
        <v>83</v>
      </c>
      <c r="C22" s="131"/>
      <c r="D22" s="131"/>
      <c r="E22" s="58">
        <v>140.4</v>
      </c>
      <c r="F22" s="45">
        <v>6969</v>
      </c>
      <c r="G22" s="58">
        <v>140.4</v>
      </c>
      <c r="H22" s="58">
        <v>140.4</v>
      </c>
      <c r="I22" s="45">
        <v>2310</v>
      </c>
      <c r="J22" s="45">
        <v>1341</v>
      </c>
      <c r="K22" s="65">
        <v>0.6</v>
      </c>
      <c r="L22" s="45">
        <v>2073</v>
      </c>
      <c r="M22" s="45">
        <v>1207</v>
      </c>
      <c r="N22" s="60">
        <v>89.7</v>
      </c>
      <c r="O22" s="45">
        <v>679</v>
      </c>
      <c r="P22" s="45">
        <v>4</v>
      </c>
      <c r="Q22" s="45">
        <v>2</v>
      </c>
      <c r="R22" s="45">
        <v>2</v>
      </c>
      <c r="S22" s="45">
        <v>21</v>
      </c>
      <c r="T22" s="58">
        <v>41.7</v>
      </c>
    </row>
    <row r="23" spans="1:20" ht="12.9" customHeight="1" x14ac:dyDescent="0.2">
      <c r="B23" s="93" t="s">
        <v>84</v>
      </c>
      <c r="C23" s="131"/>
      <c r="D23" s="131"/>
      <c r="E23" s="58">
        <v>7000.8999999999987</v>
      </c>
      <c r="F23" s="45">
        <v>395019</v>
      </c>
      <c r="G23" s="58">
        <v>1249.5000000000002</v>
      </c>
      <c r="H23" s="58">
        <v>5835.4999999999991</v>
      </c>
      <c r="I23" s="45">
        <v>387870</v>
      </c>
      <c r="J23" s="45">
        <v>197060</v>
      </c>
      <c r="K23" s="59">
        <v>96.1</v>
      </c>
      <c r="L23" s="45">
        <v>376861</v>
      </c>
      <c r="M23" s="45">
        <v>191259</v>
      </c>
      <c r="N23" s="60">
        <v>97.2</v>
      </c>
      <c r="O23" s="45">
        <v>127870</v>
      </c>
      <c r="P23" s="45">
        <v>21</v>
      </c>
      <c r="Q23" s="45">
        <v>19</v>
      </c>
      <c r="R23" s="45">
        <v>4</v>
      </c>
      <c r="S23" s="45">
        <v>298</v>
      </c>
      <c r="T23" s="58">
        <f>SUM(T19:T22)</f>
        <v>1964.5</v>
      </c>
    </row>
    <row r="24" spans="1:20" ht="12.9" customHeight="1" x14ac:dyDescent="0.2">
      <c r="A24" s="38" t="s">
        <v>91</v>
      </c>
      <c r="B24" s="93"/>
      <c r="C24" s="91"/>
      <c r="D24" s="91"/>
      <c r="E24" s="58"/>
      <c r="F24" s="45"/>
      <c r="G24" s="58"/>
      <c r="H24" s="58"/>
      <c r="I24" s="45"/>
      <c r="J24" s="45"/>
      <c r="K24" s="60"/>
      <c r="L24" s="45"/>
      <c r="M24" s="45"/>
      <c r="N24" s="60"/>
      <c r="O24" s="45"/>
      <c r="P24" s="45"/>
      <c r="Q24" s="45"/>
      <c r="R24" s="45"/>
      <c r="S24" s="45"/>
      <c r="T24" s="58"/>
    </row>
    <row r="25" spans="1:20" ht="12.9" customHeight="1" x14ac:dyDescent="0.2">
      <c r="A25" s="38"/>
      <c r="B25" s="41" t="s">
        <v>80</v>
      </c>
      <c r="C25" s="131">
        <v>398747</v>
      </c>
      <c r="D25" s="131">
        <v>205395</v>
      </c>
      <c r="E25" s="58">
        <v>6506.9</v>
      </c>
      <c r="F25" s="45">
        <v>373910</v>
      </c>
      <c r="G25" s="58">
        <v>947.4</v>
      </c>
      <c r="H25" s="58">
        <v>5371.9</v>
      </c>
      <c r="I25" s="45">
        <v>371697</v>
      </c>
      <c r="J25" s="45">
        <v>190738</v>
      </c>
      <c r="K25" s="59">
        <v>93.2</v>
      </c>
      <c r="L25" s="45">
        <v>362217</v>
      </c>
      <c r="M25" s="45">
        <v>185678</v>
      </c>
      <c r="N25" s="60">
        <v>97.4</v>
      </c>
      <c r="O25" s="45">
        <v>119664</v>
      </c>
      <c r="P25" s="64" t="s">
        <v>121</v>
      </c>
      <c r="Q25" s="64" t="s">
        <v>122</v>
      </c>
      <c r="R25" s="45">
        <v>2</v>
      </c>
      <c r="S25" s="45">
        <v>132</v>
      </c>
      <c r="T25" s="58">
        <f>1741.3</f>
        <v>1741.3</v>
      </c>
    </row>
    <row r="26" spans="1:20" ht="12.9" customHeight="1" x14ac:dyDescent="0.2">
      <c r="A26" s="38"/>
      <c r="B26" s="41" t="s">
        <v>81</v>
      </c>
      <c r="C26" s="131"/>
      <c r="D26" s="131"/>
      <c r="E26" s="58">
        <v>190.7</v>
      </c>
      <c r="F26" s="45">
        <v>4740</v>
      </c>
      <c r="G26" s="60" t="s">
        <v>92</v>
      </c>
      <c r="H26" s="58">
        <v>170.8</v>
      </c>
      <c r="I26" s="45">
        <v>4971</v>
      </c>
      <c r="J26" s="45">
        <v>2898</v>
      </c>
      <c r="K26" s="59">
        <v>1.3</v>
      </c>
      <c r="L26" s="45">
        <v>4304</v>
      </c>
      <c r="M26" s="45">
        <v>2529</v>
      </c>
      <c r="N26" s="60">
        <v>86.6</v>
      </c>
      <c r="O26" s="60" t="s">
        <v>92</v>
      </c>
      <c r="P26" s="45">
        <v>3</v>
      </c>
      <c r="Q26" s="60" t="s">
        <v>92</v>
      </c>
      <c r="R26" s="60" t="s">
        <v>92</v>
      </c>
      <c r="S26" s="45">
        <v>43</v>
      </c>
      <c r="T26" s="58">
        <v>106.8</v>
      </c>
    </row>
    <row r="27" spans="1:20" ht="12.9" customHeight="1" x14ac:dyDescent="0.2">
      <c r="A27" s="38"/>
      <c r="B27" s="41" t="s">
        <v>82</v>
      </c>
      <c r="C27" s="131"/>
      <c r="D27" s="131"/>
      <c r="E27" s="58">
        <v>162.9</v>
      </c>
      <c r="F27" s="45">
        <v>9400</v>
      </c>
      <c r="G27" s="58">
        <v>162.9</v>
      </c>
      <c r="H27" s="58">
        <v>162.9</v>
      </c>
      <c r="I27" s="45">
        <v>4426</v>
      </c>
      <c r="J27" s="45">
        <v>2173</v>
      </c>
      <c r="K27" s="59">
        <v>1.1000000000000001</v>
      </c>
      <c r="L27" s="45">
        <v>3889</v>
      </c>
      <c r="M27" s="45">
        <v>1910</v>
      </c>
      <c r="N27" s="60">
        <v>87.9</v>
      </c>
      <c r="O27" s="45">
        <v>1080</v>
      </c>
      <c r="P27" s="45">
        <v>5</v>
      </c>
      <c r="Q27" s="60" t="s">
        <v>92</v>
      </c>
      <c r="R27" s="60" t="s">
        <v>92</v>
      </c>
      <c r="S27" s="45">
        <v>100</v>
      </c>
      <c r="T27" s="58">
        <v>77.599999999999994</v>
      </c>
    </row>
    <row r="28" spans="1:20" ht="12.9" customHeight="1" x14ac:dyDescent="0.2">
      <c r="A28" s="52"/>
      <c r="B28" s="41" t="s">
        <v>83</v>
      </c>
      <c r="C28" s="131"/>
      <c r="D28" s="131"/>
      <c r="E28" s="58">
        <v>140.4</v>
      </c>
      <c r="F28" s="45">
        <v>6969</v>
      </c>
      <c r="G28" s="58">
        <v>140.4</v>
      </c>
      <c r="H28" s="58">
        <v>140.4</v>
      </c>
      <c r="I28" s="45">
        <v>2173</v>
      </c>
      <c r="J28" s="45">
        <v>1296</v>
      </c>
      <c r="K28" s="59">
        <v>0.5</v>
      </c>
      <c r="L28" s="45">
        <v>1947</v>
      </c>
      <c r="M28" s="45">
        <v>1164</v>
      </c>
      <c r="N28" s="60">
        <v>89.6</v>
      </c>
      <c r="O28" s="45">
        <v>645</v>
      </c>
      <c r="P28" s="45">
        <v>4</v>
      </c>
      <c r="Q28" s="60" t="s">
        <v>92</v>
      </c>
      <c r="R28" s="60" t="s">
        <v>92</v>
      </c>
      <c r="S28" s="45">
        <v>21</v>
      </c>
      <c r="T28" s="58">
        <v>41.7</v>
      </c>
    </row>
    <row r="29" spans="1:20" ht="12.9" customHeight="1" x14ac:dyDescent="0.2">
      <c r="B29" s="93" t="s">
        <v>84</v>
      </c>
      <c r="C29" s="131"/>
      <c r="D29" s="131"/>
      <c r="E29" s="58">
        <v>7000.9</v>
      </c>
      <c r="F29" s="80">
        <v>395019</v>
      </c>
      <c r="G29" s="58">
        <v>1250.7</v>
      </c>
      <c r="H29" s="58">
        <v>5846</v>
      </c>
      <c r="I29" s="80">
        <v>383267</v>
      </c>
      <c r="J29" s="80">
        <v>197105</v>
      </c>
      <c r="K29" s="59">
        <v>96.1</v>
      </c>
      <c r="L29" s="80">
        <v>372357</v>
      </c>
      <c r="M29" s="80">
        <v>191281</v>
      </c>
      <c r="N29" s="60">
        <v>97.2</v>
      </c>
      <c r="O29" s="80">
        <v>121389</v>
      </c>
      <c r="P29" s="80">
        <v>21</v>
      </c>
      <c r="Q29" s="80">
        <v>17</v>
      </c>
      <c r="R29" s="80">
        <v>2</v>
      </c>
      <c r="S29" s="80">
        <v>296</v>
      </c>
      <c r="T29" s="58">
        <f>SUM(T25:T28)</f>
        <v>1967.3999999999999</v>
      </c>
    </row>
    <row r="30" spans="1:20" ht="12.9" customHeight="1" x14ac:dyDescent="0.2">
      <c r="A30" s="38" t="s">
        <v>117</v>
      </c>
      <c r="B30" s="93"/>
      <c r="C30" s="91"/>
      <c r="D30" s="91"/>
      <c r="E30" s="58"/>
      <c r="F30" s="45"/>
      <c r="G30" s="58"/>
      <c r="H30" s="58"/>
      <c r="I30" s="45"/>
      <c r="J30" s="45"/>
      <c r="K30" s="60"/>
      <c r="L30" s="45"/>
      <c r="M30" s="45"/>
      <c r="N30" s="60"/>
      <c r="O30" s="45"/>
      <c r="P30" s="45"/>
      <c r="Q30" s="45"/>
      <c r="R30" s="45"/>
      <c r="S30" s="45"/>
      <c r="T30" s="58"/>
    </row>
    <row r="31" spans="1:20" ht="12.9" customHeight="1" x14ac:dyDescent="0.2">
      <c r="A31" s="38"/>
      <c r="B31" s="41" t="s">
        <v>80</v>
      </c>
      <c r="C31" s="131">
        <v>393052</v>
      </c>
      <c r="D31" s="131">
        <v>205061</v>
      </c>
      <c r="E31" s="58">
        <v>6592.21</v>
      </c>
      <c r="F31" s="45">
        <v>362210</v>
      </c>
      <c r="G31" s="58">
        <v>948.92</v>
      </c>
      <c r="H31" s="58">
        <v>5372.8</v>
      </c>
      <c r="I31" s="45">
        <v>366727</v>
      </c>
      <c r="J31" s="45">
        <v>190569</v>
      </c>
      <c r="K31" s="59">
        <f>100*I31/$C$31</f>
        <v>93.302412912286414</v>
      </c>
      <c r="L31" s="45">
        <v>357464</v>
      </c>
      <c r="M31" s="45">
        <v>185577</v>
      </c>
      <c r="N31" s="60">
        <f>100*L31/I31</f>
        <v>97.474142891033381</v>
      </c>
      <c r="O31" s="45">
        <f>118919+441</f>
        <v>119360</v>
      </c>
      <c r="P31" s="45">
        <v>7</v>
      </c>
      <c r="Q31" s="45">
        <v>16</v>
      </c>
      <c r="R31" s="45">
        <v>2</v>
      </c>
      <c r="S31" s="45">
        <v>132</v>
      </c>
      <c r="T31" s="58">
        <f>1745.9</f>
        <v>1745.9</v>
      </c>
    </row>
    <row r="32" spans="1:20" ht="12.9" customHeight="1" x14ac:dyDescent="0.2">
      <c r="A32" s="38"/>
      <c r="B32" s="41" t="s">
        <v>118</v>
      </c>
      <c r="C32" s="131"/>
      <c r="D32" s="131"/>
      <c r="E32" s="58">
        <v>250.94</v>
      </c>
      <c r="F32" s="45">
        <v>6270</v>
      </c>
      <c r="G32" s="60">
        <v>0</v>
      </c>
      <c r="H32" s="58">
        <v>170.9</v>
      </c>
      <c r="I32" s="45">
        <v>4832</v>
      </c>
      <c r="J32" s="45">
        <v>2864</v>
      </c>
      <c r="K32" s="59">
        <f t="shared" ref="K32:K33" si="0">100*I32/$C$31</f>
        <v>1.2293538768407233</v>
      </c>
      <c r="L32" s="45">
        <v>4181</v>
      </c>
      <c r="M32" s="45">
        <v>2497</v>
      </c>
      <c r="N32" s="60">
        <f t="shared" ref="N32:N33" si="1">100*L32/I32</f>
        <v>86.527317880794698</v>
      </c>
      <c r="O32" s="96">
        <v>0</v>
      </c>
      <c r="P32" s="45">
        <v>3</v>
      </c>
      <c r="Q32" s="60">
        <v>0</v>
      </c>
      <c r="R32" s="60">
        <v>0</v>
      </c>
      <c r="S32" s="45">
        <v>43</v>
      </c>
      <c r="T32" s="58">
        <v>106.8</v>
      </c>
    </row>
    <row r="33" spans="1:20" ht="12.9" customHeight="1" x14ac:dyDescent="0.2">
      <c r="A33" s="38"/>
      <c r="B33" s="41" t="s">
        <v>82</v>
      </c>
      <c r="C33" s="131"/>
      <c r="D33" s="131"/>
      <c r="E33" s="58">
        <v>162.9</v>
      </c>
      <c r="F33" s="45">
        <v>9400</v>
      </c>
      <c r="G33" s="58">
        <f>E33</f>
        <v>162.9</v>
      </c>
      <c r="H33" s="58">
        <f>E33</f>
        <v>162.9</v>
      </c>
      <c r="I33" s="45">
        <v>4300</v>
      </c>
      <c r="J33" s="45">
        <v>2138</v>
      </c>
      <c r="K33" s="59">
        <f t="shared" si="0"/>
        <v>1.0940028291421999</v>
      </c>
      <c r="L33" s="45">
        <v>3800</v>
      </c>
      <c r="M33" s="45">
        <v>1889</v>
      </c>
      <c r="N33" s="60">
        <f t="shared" si="1"/>
        <v>88.372093023255815</v>
      </c>
      <c r="O33" s="45">
        <v>1088</v>
      </c>
      <c r="P33" s="45">
        <v>5</v>
      </c>
      <c r="Q33" s="60">
        <v>0</v>
      </c>
      <c r="R33" s="60">
        <v>0</v>
      </c>
      <c r="S33" s="45">
        <v>100</v>
      </c>
      <c r="T33" s="58">
        <v>77.582999999999998</v>
      </c>
    </row>
    <row r="34" spans="1:20" ht="12.9" customHeight="1" x14ac:dyDescent="0.2">
      <c r="A34" s="52"/>
      <c r="B34" s="41" t="s">
        <v>83</v>
      </c>
      <c r="C34" s="131"/>
      <c r="D34" s="131"/>
      <c r="E34" s="58">
        <v>140.4</v>
      </c>
      <c r="F34" s="45">
        <v>6969</v>
      </c>
      <c r="G34" s="58">
        <f>E34</f>
        <v>140.4</v>
      </c>
      <c r="H34" s="58">
        <f>E34</f>
        <v>140.4</v>
      </c>
      <c r="I34" s="45">
        <v>2106</v>
      </c>
      <c r="J34" s="45">
        <v>1278</v>
      </c>
      <c r="K34" s="59">
        <f>100*I34/$C$31</f>
        <v>0.53580696701708674</v>
      </c>
      <c r="L34" s="45">
        <v>1888</v>
      </c>
      <c r="M34" s="45">
        <v>1148</v>
      </c>
      <c r="N34" s="60">
        <f>100*L34/I34</f>
        <v>89.648622981956322</v>
      </c>
      <c r="O34" s="45">
        <v>650</v>
      </c>
      <c r="P34" s="45">
        <v>4</v>
      </c>
      <c r="Q34" s="60">
        <v>0</v>
      </c>
      <c r="R34" s="60">
        <v>0</v>
      </c>
      <c r="S34" s="45">
        <v>21</v>
      </c>
      <c r="T34" s="58">
        <v>41.661999999999999</v>
      </c>
    </row>
    <row r="35" spans="1:20" ht="12.9" customHeight="1" thickBot="1" x14ac:dyDescent="0.25">
      <c r="A35" s="66"/>
      <c r="B35" s="82" t="s">
        <v>84</v>
      </c>
      <c r="C35" s="136"/>
      <c r="D35" s="136"/>
      <c r="E35" s="72">
        <f>SUM(E31:E34)</f>
        <v>7146.4499999999989</v>
      </c>
      <c r="F35" s="73">
        <f t="shared" ref="F35:J35" si="2">SUM(F31:F34)</f>
        <v>384849</v>
      </c>
      <c r="G35" s="72">
        <f t="shared" si="2"/>
        <v>1252.22</v>
      </c>
      <c r="H35" s="72">
        <f>SUM(H31:H34)</f>
        <v>5846.9999999999991</v>
      </c>
      <c r="I35" s="73">
        <f t="shared" si="2"/>
        <v>377965</v>
      </c>
      <c r="J35" s="73">
        <f t="shared" si="2"/>
        <v>196849</v>
      </c>
      <c r="K35" s="74">
        <f>100*I35/$C$31</f>
        <v>96.161576585286426</v>
      </c>
      <c r="L35" s="73">
        <f>SUM(L31:L34)</f>
        <v>367333</v>
      </c>
      <c r="M35" s="73">
        <f>SUM(M31:M34)</f>
        <v>191111</v>
      </c>
      <c r="N35" s="75">
        <f>100*L35/I35</f>
        <v>97.187041128146788</v>
      </c>
      <c r="O35" s="73">
        <f>SUM(O31:O34)</f>
        <v>121098</v>
      </c>
      <c r="P35" s="73">
        <f>SUM(P31:P34)</f>
        <v>19</v>
      </c>
      <c r="Q35" s="73">
        <f t="shared" ref="Q35:R35" si="3">SUM(Q31:Q34)</f>
        <v>16</v>
      </c>
      <c r="R35" s="73">
        <f t="shared" si="3"/>
        <v>2</v>
      </c>
      <c r="S35" s="73">
        <f>SUM(S31:S34)</f>
        <v>296</v>
      </c>
      <c r="T35" s="72">
        <f>ROUND(SUM(T31:T34),1)</f>
        <v>1971.9</v>
      </c>
    </row>
    <row r="36" spans="1:20" s="68" customFormat="1" ht="12.9" customHeight="1" x14ac:dyDescent="0.2">
      <c r="A36" s="6" t="s">
        <v>88</v>
      </c>
      <c r="B36" s="6"/>
      <c r="C36" s="3"/>
      <c r="D36" s="6" t="s">
        <v>89</v>
      </c>
      <c r="E36" s="3"/>
      <c r="F36" s="3"/>
      <c r="H36" s="3"/>
      <c r="I36" s="3"/>
      <c r="J36" s="3"/>
      <c r="K36" s="69"/>
      <c r="L36" s="70"/>
      <c r="M36" s="69"/>
      <c r="N36" s="38"/>
      <c r="O36" s="69"/>
      <c r="P36" s="5"/>
      <c r="Q36" s="5"/>
      <c r="R36" s="5"/>
      <c r="S36" s="5"/>
      <c r="T36" s="71"/>
    </row>
    <row r="37" spans="1:20" x14ac:dyDescent="0.2">
      <c r="D37" s="6" t="s">
        <v>119</v>
      </c>
    </row>
    <row r="38" spans="1:20" x14ac:dyDescent="0.2">
      <c r="D38" s="6"/>
    </row>
  </sheetData>
  <mergeCells count="17">
    <mergeCell ref="C25:C29"/>
    <mergeCell ref="D25:D29"/>
    <mergeCell ref="C31:C35"/>
    <mergeCell ref="D31:D35"/>
    <mergeCell ref="A5:B5"/>
    <mergeCell ref="C7:C11"/>
    <mergeCell ref="D7:D11"/>
    <mergeCell ref="C13:C17"/>
    <mergeCell ref="D13:D17"/>
    <mergeCell ref="C19:C23"/>
    <mergeCell ref="D19:D23"/>
    <mergeCell ref="A1:T1"/>
    <mergeCell ref="C2:D2"/>
    <mergeCell ref="A3:B4"/>
    <mergeCell ref="P3:P4"/>
    <mergeCell ref="Q3:S3"/>
    <mergeCell ref="T3:T4"/>
  </mergeCells>
  <phoneticPr fontId="3"/>
  <pageMargins left="0.59055118110236227" right="0.59055118110236227" top="0.78740157480314965" bottom="0.78740157480314965" header="0.51181102362204722" footer="0.51181102362204722"/>
  <pageSetup paperSize="9" scale="7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showGridLines="0" topLeftCell="D1" zoomScale="124" zoomScaleNormal="124" workbookViewId="0">
      <selection activeCell="D18" sqref="D18"/>
    </sheetView>
  </sheetViews>
  <sheetFormatPr defaultColWidth="9" defaultRowHeight="13.2" x14ac:dyDescent="0.2"/>
  <cols>
    <col min="1" max="1" width="1.77734375" customWidth="1"/>
    <col min="2" max="2" width="18.44140625" bestFit="1" customWidth="1"/>
    <col min="3" max="4" width="11.33203125" customWidth="1"/>
    <col min="5" max="19" width="9.109375" customWidth="1"/>
    <col min="20" max="20" width="10" customWidth="1"/>
  </cols>
  <sheetData>
    <row r="1" spans="1:20" s="3" customFormat="1" ht="16.2" x14ac:dyDescent="0.2">
      <c r="A1" s="99" t="s">
        <v>93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ht="12" customHeight="1" thickBot="1" x14ac:dyDescent="0.25">
      <c r="A2" s="4"/>
      <c r="B2" s="26"/>
      <c r="C2" s="26"/>
      <c r="D2" s="26"/>
      <c r="E2" s="26"/>
      <c r="F2" s="26"/>
      <c r="G2" s="26"/>
      <c r="H2" s="26"/>
      <c r="I2" s="26"/>
      <c r="K2" s="11"/>
      <c r="L2" s="5"/>
      <c r="M2" s="5"/>
      <c r="N2" s="6"/>
      <c r="O2" s="5"/>
      <c r="P2" s="5"/>
      <c r="Q2" s="5"/>
      <c r="R2" s="5"/>
      <c r="S2" s="5"/>
      <c r="T2" s="6"/>
    </row>
    <row r="3" spans="1:20" x14ac:dyDescent="0.2">
      <c r="A3" s="100" t="s">
        <v>48</v>
      </c>
      <c r="B3" s="124"/>
      <c r="C3" s="27" t="s">
        <v>49</v>
      </c>
      <c r="D3" s="27" t="s">
        <v>49</v>
      </c>
      <c r="E3" s="28" t="s">
        <v>50</v>
      </c>
      <c r="F3" s="28" t="s">
        <v>50</v>
      </c>
      <c r="G3" s="28" t="s">
        <v>51</v>
      </c>
      <c r="H3" s="27" t="s">
        <v>52</v>
      </c>
      <c r="I3" s="27" t="s">
        <v>52</v>
      </c>
      <c r="J3" s="27" t="s">
        <v>52</v>
      </c>
      <c r="K3" s="29" t="s">
        <v>53</v>
      </c>
      <c r="L3" s="30" t="s">
        <v>54</v>
      </c>
      <c r="M3" s="30" t="s">
        <v>54</v>
      </c>
      <c r="N3" s="86" t="s">
        <v>55</v>
      </c>
      <c r="O3" s="31" t="s">
        <v>56</v>
      </c>
      <c r="P3" s="125" t="s">
        <v>57</v>
      </c>
      <c r="Q3" s="127" t="s">
        <v>58</v>
      </c>
      <c r="R3" s="128"/>
      <c r="S3" s="129"/>
      <c r="T3" s="112" t="s">
        <v>59</v>
      </c>
    </row>
    <row r="4" spans="1:20" x14ac:dyDescent="0.2">
      <c r="A4" s="115"/>
      <c r="B4" s="98"/>
      <c r="C4" s="87" t="s">
        <v>60</v>
      </c>
      <c r="D4" s="87" t="s">
        <v>61</v>
      </c>
      <c r="E4" s="87" t="s">
        <v>62</v>
      </c>
      <c r="F4" s="87" t="s">
        <v>63</v>
      </c>
      <c r="G4" s="87" t="s">
        <v>62</v>
      </c>
      <c r="H4" s="87" t="s">
        <v>62</v>
      </c>
      <c r="I4" s="87" t="s">
        <v>64</v>
      </c>
      <c r="J4" s="87" t="s">
        <v>61</v>
      </c>
      <c r="K4" s="32" t="s">
        <v>65</v>
      </c>
      <c r="L4" s="33" t="s">
        <v>66</v>
      </c>
      <c r="M4" s="33" t="s">
        <v>61</v>
      </c>
      <c r="N4" s="87" t="s">
        <v>67</v>
      </c>
      <c r="O4" s="34" t="s">
        <v>68</v>
      </c>
      <c r="P4" s="126"/>
      <c r="Q4" s="89" t="s">
        <v>69</v>
      </c>
      <c r="R4" s="89" t="s">
        <v>70</v>
      </c>
      <c r="S4" s="89" t="s">
        <v>71</v>
      </c>
      <c r="T4" s="130"/>
    </row>
    <row r="5" spans="1:20" ht="12.9" customHeight="1" x14ac:dyDescent="0.2">
      <c r="A5" s="132"/>
      <c r="B5" s="133"/>
      <c r="C5" s="35" t="s">
        <v>72</v>
      </c>
      <c r="D5" s="35" t="s">
        <v>73</v>
      </c>
      <c r="E5" s="35" t="s">
        <v>74</v>
      </c>
      <c r="F5" s="35" t="s">
        <v>72</v>
      </c>
      <c r="G5" s="35" t="s">
        <v>74</v>
      </c>
      <c r="H5" s="35" t="s">
        <v>74</v>
      </c>
      <c r="I5" s="35" t="s">
        <v>72</v>
      </c>
      <c r="J5" s="35" t="s">
        <v>73</v>
      </c>
      <c r="K5" s="36" t="s">
        <v>75</v>
      </c>
      <c r="L5" s="37" t="s">
        <v>72</v>
      </c>
      <c r="M5" s="37" t="s">
        <v>73</v>
      </c>
      <c r="N5" s="35" t="s">
        <v>76</v>
      </c>
      <c r="O5" s="37" t="s">
        <v>77</v>
      </c>
      <c r="P5" s="37" t="s">
        <v>78</v>
      </c>
      <c r="Q5" s="37" t="s">
        <v>78</v>
      </c>
      <c r="R5" s="37" t="s">
        <v>78</v>
      </c>
      <c r="S5" s="37" t="s">
        <v>78</v>
      </c>
      <c r="T5" s="35" t="s">
        <v>79</v>
      </c>
    </row>
    <row r="6" spans="1:20" ht="12.9" customHeight="1" x14ac:dyDescent="0.2">
      <c r="A6" s="38" t="s">
        <v>85</v>
      </c>
      <c r="B6" s="88"/>
      <c r="C6" s="39"/>
      <c r="D6" s="39"/>
      <c r="E6" s="38"/>
      <c r="F6" s="38"/>
      <c r="G6" s="40"/>
      <c r="H6" s="40"/>
      <c r="I6" s="40"/>
      <c r="J6" s="40"/>
      <c r="K6" s="11"/>
      <c r="L6" s="5"/>
      <c r="M6" s="5"/>
      <c r="N6" s="35"/>
      <c r="O6" s="37"/>
      <c r="P6" s="37"/>
      <c r="Q6" s="37"/>
      <c r="R6" s="37"/>
      <c r="S6" s="37"/>
      <c r="T6" s="35"/>
    </row>
    <row r="7" spans="1:20" ht="12.9" customHeight="1" x14ac:dyDescent="0.2">
      <c r="A7" s="38"/>
      <c r="B7" s="41" t="s">
        <v>80</v>
      </c>
      <c r="C7" s="131">
        <v>418998</v>
      </c>
      <c r="D7" s="131">
        <v>207444</v>
      </c>
      <c r="E7" s="42">
        <v>6506.9</v>
      </c>
      <c r="F7" s="43">
        <v>373910</v>
      </c>
      <c r="G7" s="42">
        <v>894.9</v>
      </c>
      <c r="H7" s="42">
        <v>5341.3</v>
      </c>
      <c r="I7" s="43">
        <v>388635</v>
      </c>
      <c r="J7" s="43">
        <v>191876</v>
      </c>
      <c r="K7" s="44">
        <v>92.753426030673182</v>
      </c>
      <c r="L7" s="45">
        <v>377721</v>
      </c>
      <c r="M7" s="45">
        <v>186315</v>
      </c>
      <c r="N7" s="46">
        <v>97.191709444594537</v>
      </c>
      <c r="O7" s="45">
        <v>128242</v>
      </c>
      <c r="P7" s="64" t="s">
        <v>121</v>
      </c>
      <c r="Q7" s="64" t="s">
        <v>122</v>
      </c>
      <c r="R7" s="45">
        <v>2</v>
      </c>
      <c r="S7" s="45">
        <v>131</v>
      </c>
      <c r="T7" s="42">
        <v>1731.3</v>
      </c>
    </row>
    <row r="8" spans="1:20" ht="12.9" customHeight="1" x14ac:dyDescent="0.2">
      <c r="A8" s="38"/>
      <c r="B8" s="41" t="s">
        <v>81</v>
      </c>
      <c r="C8" s="131"/>
      <c r="D8" s="131"/>
      <c r="E8" s="42">
        <v>190.7</v>
      </c>
      <c r="F8" s="43">
        <v>4740</v>
      </c>
      <c r="G8" s="13">
        <v>0</v>
      </c>
      <c r="H8" s="47">
        <v>170.1</v>
      </c>
      <c r="I8" s="43">
        <v>5479</v>
      </c>
      <c r="J8" s="43">
        <v>3079</v>
      </c>
      <c r="K8" s="44">
        <v>1.3076434732385356</v>
      </c>
      <c r="L8" s="45">
        <v>4642</v>
      </c>
      <c r="M8" s="45">
        <v>2633</v>
      </c>
      <c r="N8" s="46">
        <v>84.72348968789926</v>
      </c>
      <c r="O8" s="37">
        <v>0</v>
      </c>
      <c r="P8" s="37">
        <v>3</v>
      </c>
      <c r="Q8" s="37">
        <v>0</v>
      </c>
      <c r="R8" s="37">
        <v>0</v>
      </c>
      <c r="S8" s="37">
        <v>43</v>
      </c>
      <c r="T8" s="42">
        <v>106.8</v>
      </c>
    </row>
    <row r="9" spans="1:20" ht="12.9" customHeight="1" x14ac:dyDescent="0.2">
      <c r="A9" s="38"/>
      <c r="B9" s="41" t="s">
        <v>82</v>
      </c>
      <c r="C9" s="131"/>
      <c r="D9" s="131"/>
      <c r="E9" s="48">
        <v>162.9</v>
      </c>
      <c r="F9" s="49">
        <v>9400</v>
      </c>
      <c r="G9" s="48">
        <v>162.9</v>
      </c>
      <c r="H9" s="48">
        <v>162.9</v>
      </c>
      <c r="I9" s="49">
        <v>4750</v>
      </c>
      <c r="J9" s="49">
        <v>2173</v>
      </c>
      <c r="K9" s="50">
        <v>1.1336569625630672</v>
      </c>
      <c r="L9" s="37">
        <v>4088</v>
      </c>
      <c r="M9" s="37">
        <v>1840</v>
      </c>
      <c r="N9" s="51">
        <v>86.063157894736847</v>
      </c>
      <c r="O9" s="37">
        <v>1111</v>
      </c>
      <c r="P9" s="37">
        <v>5</v>
      </c>
      <c r="Q9" s="37">
        <v>0</v>
      </c>
      <c r="R9" s="37">
        <v>0</v>
      </c>
      <c r="S9" s="37">
        <v>101</v>
      </c>
      <c r="T9" s="48">
        <v>77.599999999999994</v>
      </c>
    </row>
    <row r="10" spans="1:20" ht="12.9" customHeight="1" x14ac:dyDescent="0.2">
      <c r="A10" s="52"/>
      <c r="B10" s="41" t="s">
        <v>83</v>
      </c>
      <c r="C10" s="131"/>
      <c r="D10" s="131"/>
      <c r="E10" s="53">
        <v>140.4</v>
      </c>
      <c r="F10" s="54">
        <v>6969</v>
      </c>
      <c r="G10" s="53">
        <v>140.4</v>
      </c>
      <c r="H10" s="53">
        <v>140.4</v>
      </c>
      <c r="I10" s="54">
        <v>2552</v>
      </c>
      <c r="J10" s="54">
        <v>1406</v>
      </c>
      <c r="K10" s="53">
        <v>0.60907211967598895</v>
      </c>
      <c r="L10" s="55">
        <v>2234</v>
      </c>
      <c r="M10" s="55">
        <v>1233</v>
      </c>
      <c r="N10" s="51">
        <v>87.539184952978061</v>
      </c>
      <c r="O10" s="55">
        <v>684</v>
      </c>
      <c r="P10" s="55">
        <v>4</v>
      </c>
      <c r="Q10" s="55">
        <v>2</v>
      </c>
      <c r="R10" s="56">
        <v>0</v>
      </c>
      <c r="S10" s="55">
        <v>21</v>
      </c>
      <c r="T10" s="53">
        <v>41.7</v>
      </c>
    </row>
    <row r="11" spans="1:20" ht="12.9" customHeight="1" x14ac:dyDescent="0.2">
      <c r="B11" s="93" t="s">
        <v>84</v>
      </c>
      <c r="C11" s="131"/>
      <c r="D11" s="131"/>
      <c r="E11" s="42">
        <v>7000.8999999999987</v>
      </c>
      <c r="F11" s="43">
        <v>395019</v>
      </c>
      <c r="G11" s="42">
        <v>1198.2</v>
      </c>
      <c r="H11" s="42">
        <v>5814.7</v>
      </c>
      <c r="I11" s="43">
        <v>401416</v>
      </c>
      <c r="J11" s="43">
        <v>198534</v>
      </c>
      <c r="K11" s="42">
        <v>95.803798586150762</v>
      </c>
      <c r="L11" s="43">
        <v>388685</v>
      </c>
      <c r="M11" s="43">
        <v>192021</v>
      </c>
      <c r="N11" s="46">
        <v>96.828477190744763</v>
      </c>
      <c r="O11" s="45">
        <v>130037</v>
      </c>
      <c r="P11" s="45">
        <v>21</v>
      </c>
      <c r="Q11" s="45">
        <v>19</v>
      </c>
      <c r="R11" s="45">
        <v>2</v>
      </c>
      <c r="S11" s="45">
        <v>296</v>
      </c>
      <c r="T11" s="57">
        <v>1957.3999999999999</v>
      </c>
    </row>
    <row r="12" spans="1:20" ht="12.9" customHeight="1" x14ac:dyDescent="0.2">
      <c r="A12" s="38" t="s">
        <v>86</v>
      </c>
      <c r="B12" s="88"/>
      <c r="C12" s="39"/>
      <c r="D12" s="39"/>
    </row>
    <row r="13" spans="1:20" ht="12.9" customHeight="1" x14ac:dyDescent="0.2">
      <c r="A13" s="38"/>
      <c r="B13" s="41" t="s">
        <v>80</v>
      </c>
      <c r="C13" s="134">
        <v>413845</v>
      </c>
      <c r="D13" s="131">
        <v>206633</v>
      </c>
      <c r="E13" s="58">
        <v>6506.9</v>
      </c>
      <c r="F13" s="45">
        <v>373910</v>
      </c>
      <c r="G13" s="58">
        <v>934.8</v>
      </c>
      <c r="H13" s="58">
        <v>5348.3</v>
      </c>
      <c r="I13" s="45">
        <v>384771</v>
      </c>
      <c r="J13" s="45">
        <v>191496</v>
      </c>
      <c r="K13" s="59">
        <v>92.974664427503058</v>
      </c>
      <c r="L13" s="45">
        <v>374433</v>
      </c>
      <c r="M13" s="45">
        <v>186162</v>
      </c>
      <c r="N13" s="60">
        <v>97.313207076416887</v>
      </c>
      <c r="O13" s="45">
        <v>127585</v>
      </c>
      <c r="P13" s="64" t="s">
        <v>121</v>
      </c>
      <c r="Q13" s="64" t="s">
        <v>122</v>
      </c>
      <c r="R13" s="45">
        <v>2</v>
      </c>
      <c r="S13" s="45">
        <v>131</v>
      </c>
      <c r="T13" s="58">
        <v>1733.1</v>
      </c>
    </row>
    <row r="14" spans="1:20" ht="12.9" customHeight="1" x14ac:dyDescent="0.2">
      <c r="A14" s="38"/>
      <c r="B14" s="41" t="s">
        <v>81</v>
      </c>
      <c r="C14" s="134"/>
      <c r="D14" s="131"/>
      <c r="E14" s="58">
        <v>190.7</v>
      </c>
      <c r="F14" s="45">
        <v>4740</v>
      </c>
      <c r="G14" s="58" t="s">
        <v>22</v>
      </c>
      <c r="H14" s="58">
        <v>170.8</v>
      </c>
      <c r="I14" s="45">
        <v>5377</v>
      </c>
      <c r="J14" s="45">
        <v>3058</v>
      </c>
      <c r="K14" s="59">
        <v>1.2992787154611025</v>
      </c>
      <c r="L14" s="45">
        <v>4636</v>
      </c>
      <c r="M14" s="45">
        <v>2658</v>
      </c>
      <c r="N14" s="60">
        <v>86.219081272084807</v>
      </c>
      <c r="O14" s="45" t="s">
        <v>22</v>
      </c>
      <c r="P14" s="37">
        <v>3</v>
      </c>
      <c r="Q14" s="45" t="s">
        <v>22</v>
      </c>
      <c r="R14" s="45" t="s">
        <v>22</v>
      </c>
      <c r="S14" s="37">
        <v>43</v>
      </c>
      <c r="T14" s="58">
        <v>106.8</v>
      </c>
    </row>
    <row r="15" spans="1:20" ht="12.9" customHeight="1" x14ac:dyDescent="0.2">
      <c r="A15" s="38"/>
      <c r="B15" s="41" t="s">
        <v>82</v>
      </c>
      <c r="C15" s="134"/>
      <c r="D15" s="131"/>
      <c r="E15" s="61">
        <v>162.9</v>
      </c>
      <c r="F15" s="37">
        <v>9400</v>
      </c>
      <c r="G15" s="61">
        <v>162.9</v>
      </c>
      <c r="H15" s="61">
        <v>162.9</v>
      </c>
      <c r="I15" s="37">
        <v>4630</v>
      </c>
      <c r="J15" s="37">
        <v>2160</v>
      </c>
      <c r="K15" s="61">
        <v>1.1187763534656696</v>
      </c>
      <c r="L15" s="37">
        <v>3985</v>
      </c>
      <c r="M15" s="37">
        <v>1832</v>
      </c>
      <c r="N15" s="60">
        <v>86.069114470842337</v>
      </c>
      <c r="O15" s="37">
        <v>1130</v>
      </c>
      <c r="P15" s="37">
        <v>5</v>
      </c>
      <c r="Q15" s="45" t="s">
        <v>22</v>
      </c>
      <c r="R15" s="45" t="s">
        <v>22</v>
      </c>
      <c r="S15" s="37">
        <v>101</v>
      </c>
      <c r="T15" s="61">
        <v>77.599999999999994</v>
      </c>
    </row>
    <row r="16" spans="1:20" ht="12.9" customHeight="1" x14ac:dyDescent="0.2">
      <c r="A16" s="52"/>
      <c r="B16" s="41" t="s">
        <v>83</v>
      </c>
      <c r="C16" s="134"/>
      <c r="D16" s="131"/>
      <c r="E16" s="62">
        <v>140.4</v>
      </c>
      <c r="F16" s="55">
        <v>6969</v>
      </c>
      <c r="G16" s="62">
        <v>140.4</v>
      </c>
      <c r="H16" s="62">
        <v>140.4</v>
      </c>
      <c r="I16" s="55">
        <v>2474</v>
      </c>
      <c r="J16" s="55">
        <v>1388</v>
      </c>
      <c r="K16" s="63">
        <v>0.59780835820174216</v>
      </c>
      <c r="L16" s="55">
        <v>2186</v>
      </c>
      <c r="M16" s="55">
        <v>1228</v>
      </c>
      <c r="N16" s="60">
        <v>88.358932902182701</v>
      </c>
      <c r="O16" s="55">
        <v>675</v>
      </c>
      <c r="P16" s="55">
        <v>4</v>
      </c>
      <c r="Q16" s="55">
        <v>2</v>
      </c>
      <c r="R16" s="45">
        <v>2</v>
      </c>
      <c r="S16" s="55">
        <v>21</v>
      </c>
      <c r="T16" s="62">
        <v>41.7</v>
      </c>
    </row>
    <row r="17" spans="1:20" ht="12.9" customHeight="1" x14ac:dyDescent="0.2">
      <c r="B17" s="92" t="s">
        <v>84</v>
      </c>
      <c r="C17" s="134"/>
      <c r="D17" s="131"/>
      <c r="E17" s="58">
        <v>7000.8999999999987</v>
      </c>
      <c r="F17" s="45">
        <v>395019</v>
      </c>
      <c r="G17" s="58">
        <v>1238.1000000000001</v>
      </c>
      <c r="H17" s="58">
        <v>5822.4</v>
      </c>
      <c r="I17" s="45">
        <v>397252</v>
      </c>
      <c r="J17" s="45">
        <v>198102</v>
      </c>
      <c r="K17" s="60">
        <v>95.99052785463158</v>
      </c>
      <c r="L17" s="45">
        <v>385240</v>
      </c>
      <c r="M17" s="45">
        <v>191880</v>
      </c>
      <c r="N17" s="60">
        <v>96.976226677272876</v>
      </c>
      <c r="O17" s="45">
        <v>129390</v>
      </c>
      <c r="P17" s="45">
        <v>21</v>
      </c>
      <c r="Q17" s="45">
        <v>19</v>
      </c>
      <c r="R17" s="45">
        <v>4</v>
      </c>
      <c r="S17" s="45">
        <v>296</v>
      </c>
      <c r="T17" s="58">
        <v>1959.1999999999998</v>
      </c>
    </row>
    <row r="18" spans="1:20" ht="12.9" customHeight="1" x14ac:dyDescent="0.2">
      <c r="A18" s="38" t="s">
        <v>87</v>
      </c>
      <c r="B18" s="88"/>
      <c r="C18" s="39"/>
      <c r="D18" s="39"/>
      <c r="E18" s="38"/>
      <c r="F18" s="38"/>
      <c r="G18" s="40"/>
      <c r="H18" s="40"/>
      <c r="I18" s="40"/>
      <c r="J18" s="40"/>
      <c r="K18" s="11"/>
      <c r="L18" s="5"/>
      <c r="M18" s="5"/>
      <c r="N18" s="35"/>
      <c r="O18" s="37"/>
      <c r="P18" s="37"/>
      <c r="Q18" s="37"/>
      <c r="R18" s="37"/>
      <c r="S18" s="37"/>
      <c r="T18" s="35"/>
    </row>
    <row r="19" spans="1:20" ht="12.9" customHeight="1" x14ac:dyDescent="0.2">
      <c r="A19" s="38"/>
      <c r="B19" s="41" t="s">
        <v>80</v>
      </c>
      <c r="C19" s="131">
        <v>409158</v>
      </c>
      <c r="D19" s="131">
        <v>206213</v>
      </c>
      <c r="E19" s="58">
        <v>6506.9</v>
      </c>
      <c r="F19" s="45">
        <v>373910</v>
      </c>
      <c r="G19" s="58">
        <v>945.2</v>
      </c>
      <c r="H19" s="58">
        <v>5356.1</v>
      </c>
      <c r="I19" s="45">
        <v>380748</v>
      </c>
      <c r="J19" s="45">
        <v>191213</v>
      </c>
      <c r="K19" s="59">
        <v>93.056472071913547</v>
      </c>
      <c r="L19" s="45">
        <v>370853</v>
      </c>
      <c r="M19" s="45">
        <v>186048</v>
      </c>
      <c r="N19" s="60">
        <v>97.401168226753654</v>
      </c>
      <c r="O19" s="45">
        <v>131441</v>
      </c>
      <c r="P19" s="64" t="s">
        <v>121</v>
      </c>
      <c r="Q19" s="64" t="s">
        <v>122</v>
      </c>
      <c r="R19" s="45">
        <v>2</v>
      </c>
      <c r="S19" s="45">
        <v>132</v>
      </c>
      <c r="T19" s="58">
        <v>1735.8</v>
      </c>
    </row>
    <row r="20" spans="1:20" ht="12.9" customHeight="1" x14ac:dyDescent="0.2">
      <c r="A20" s="38"/>
      <c r="B20" s="41" t="s">
        <v>81</v>
      </c>
      <c r="C20" s="131"/>
      <c r="D20" s="131"/>
      <c r="E20" s="58">
        <v>190.7</v>
      </c>
      <c r="F20" s="45">
        <v>4740</v>
      </c>
      <c r="G20" s="60" t="s">
        <v>22</v>
      </c>
      <c r="H20" s="58">
        <v>170.8</v>
      </c>
      <c r="I20" s="45">
        <v>5224</v>
      </c>
      <c r="J20" s="45">
        <v>2997</v>
      </c>
      <c r="K20" s="59">
        <v>1.2767683877621849</v>
      </c>
      <c r="L20" s="45">
        <v>4527</v>
      </c>
      <c r="M20" s="45">
        <v>2619</v>
      </c>
      <c r="N20" s="60">
        <v>86.65773353751915</v>
      </c>
      <c r="O20" s="64" t="s">
        <v>22</v>
      </c>
      <c r="P20" s="45">
        <v>3</v>
      </c>
      <c r="Q20" s="64" t="s">
        <v>22</v>
      </c>
      <c r="R20" s="64" t="s">
        <v>22</v>
      </c>
      <c r="S20" s="45">
        <v>43</v>
      </c>
      <c r="T20" s="58">
        <v>106.8</v>
      </c>
    </row>
    <row r="21" spans="1:20" ht="12.9" customHeight="1" x14ac:dyDescent="0.2">
      <c r="A21" s="38"/>
      <c r="B21" s="41" t="s">
        <v>82</v>
      </c>
      <c r="C21" s="134"/>
      <c r="D21" s="131"/>
      <c r="E21" s="58">
        <v>162.9</v>
      </c>
      <c r="F21" s="45">
        <v>9400</v>
      </c>
      <c r="G21" s="58">
        <v>162.9</v>
      </c>
      <c r="H21" s="58">
        <v>162.9</v>
      </c>
      <c r="I21" s="45">
        <v>4568</v>
      </c>
      <c r="J21" s="45">
        <v>2179</v>
      </c>
      <c r="K21" s="59">
        <v>1.1164391262055244</v>
      </c>
      <c r="L21" s="45">
        <v>4000</v>
      </c>
      <c r="M21" s="45">
        <v>1909</v>
      </c>
      <c r="N21" s="60">
        <v>87.565674255691775</v>
      </c>
      <c r="O21" s="45">
        <v>1173</v>
      </c>
      <c r="P21" s="45">
        <v>5</v>
      </c>
      <c r="Q21" s="64" t="s">
        <v>22</v>
      </c>
      <c r="R21" s="64" t="s">
        <v>22</v>
      </c>
      <c r="S21" s="45">
        <v>101</v>
      </c>
      <c r="T21" s="58">
        <v>77.599999999999994</v>
      </c>
    </row>
    <row r="22" spans="1:20" ht="12.9" customHeight="1" x14ac:dyDescent="0.2">
      <c r="A22" s="52"/>
      <c r="B22" s="41" t="s">
        <v>83</v>
      </c>
      <c r="C22" s="134"/>
      <c r="D22" s="131"/>
      <c r="E22" s="58">
        <v>140.4</v>
      </c>
      <c r="F22" s="45">
        <v>6969</v>
      </c>
      <c r="G22" s="58">
        <v>140.4</v>
      </c>
      <c r="H22" s="58">
        <v>140.4</v>
      </c>
      <c r="I22" s="45">
        <v>2395</v>
      </c>
      <c r="J22" s="45">
        <v>1374</v>
      </c>
      <c r="K22" s="59">
        <v>0.58534844729908742</v>
      </c>
      <c r="L22" s="45">
        <v>2127</v>
      </c>
      <c r="M22" s="45">
        <v>1222</v>
      </c>
      <c r="N22" s="60">
        <v>88.810020876826727</v>
      </c>
      <c r="O22" s="45">
        <v>682</v>
      </c>
      <c r="P22" s="45">
        <v>4</v>
      </c>
      <c r="Q22" s="45">
        <v>2</v>
      </c>
      <c r="R22" s="45">
        <v>2</v>
      </c>
      <c r="S22" s="45">
        <v>21</v>
      </c>
      <c r="T22" s="58">
        <v>41.7</v>
      </c>
    </row>
    <row r="23" spans="1:20" ht="12.9" customHeight="1" x14ac:dyDescent="0.2">
      <c r="B23" s="92" t="s">
        <v>84</v>
      </c>
      <c r="C23" s="134"/>
      <c r="D23" s="131"/>
      <c r="E23" s="58">
        <v>7000.8999999999987</v>
      </c>
      <c r="F23" s="45">
        <v>395019</v>
      </c>
      <c r="G23" s="58">
        <v>1248.5000000000002</v>
      </c>
      <c r="H23" s="58">
        <v>5830.2</v>
      </c>
      <c r="I23" s="45">
        <v>392935</v>
      </c>
      <c r="J23" s="45">
        <v>197763</v>
      </c>
      <c r="K23" s="60">
        <v>96.035028033180339</v>
      </c>
      <c r="L23" s="45">
        <v>381507</v>
      </c>
      <c r="M23" s="45">
        <v>191798</v>
      </c>
      <c r="N23" s="60">
        <v>97.091630931324531</v>
      </c>
      <c r="O23" s="45">
        <v>133296</v>
      </c>
      <c r="P23" s="45">
        <v>21</v>
      </c>
      <c r="Q23" s="45">
        <v>19</v>
      </c>
      <c r="R23" s="45">
        <v>4</v>
      </c>
      <c r="S23" s="45">
        <v>297</v>
      </c>
      <c r="T23" s="58">
        <v>1961.8999999999999</v>
      </c>
    </row>
    <row r="24" spans="1:20" ht="12.9" customHeight="1" x14ac:dyDescent="0.2">
      <c r="A24" s="38" t="s">
        <v>90</v>
      </c>
      <c r="B24" s="92"/>
      <c r="C24" s="94"/>
      <c r="D24" s="91"/>
      <c r="E24" s="58"/>
      <c r="F24" s="45"/>
      <c r="G24" s="58"/>
      <c r="H24" s="58"/>
      <c r="I24" s="45"/>
      <c r="J24" s="45"/>
      <c r="K24" s="60"/>
      <c r="L24" s="45"/>
      <c r="M24" s="45"/>
      <c r="N24" s="60"/>
      <c r="O24" s="45"/>
      <c r="P24" s="45"/>
      <c r="Q24" s="45"/>
      <c r="R24" s="45"/>
      <c r="S24" s="45"/>
      <c r="T24" s="58"/>
    </row>
    <row r="25" spans="1:20" ht="12.9" customHeight="1" x14ac:dyDescent="0.2">
      <c r="A25" s="38"/>
      <c r="B25" s="41" t="s">
        <v>80</v>
      </c>
      <c r="C25" s="131">
        <v>403628</v>
      </c>
      <c r="D25" s="131">
        <v>205350</v>
      </c>
      <c r="E25" s="58">
        <v>6506.9</v>
      </c>
      <c r="F25" s="45">
        <v>373910</v>
      </c>
      <c r="G25" s="58">
        <v>946.2</v>
      </c>
      <c r="H25" s="58">
        <v>5361.4</v>
      </c>
      <c r="I25" s="45">
        <v>376002</v>
      </c>
      <c r="J25" s="45">
        <v>190626</v>
      </c>
      <c r="K25" s="59">
        <v>93.2</v>
      </c>
      <c r="L25" s="45">
        <v>366464</v>
      </c>
      <c r="M25" s="45">
        <v>185596</v>
      </c>
      <c r="N25" s="60">
        <v>97.5</v>
      </c>
      <c r="O25" s="45">
        <v>126074</v>
      </c>
      <c r="P25" s="64" t="s">
        <v>121</v>
      </c>
      <c r="Q25" s="64" t="s">
        <v>122</v>
      </c>
      <c r="R25" s="45">
        <v>2</v>
      </c>
      <c r="S25" s="45">
        <v>133</v>
      </c>
      <c r="T25" s="58">
        <v>1738.4</v>
      </c>
    </row>
    <row r="26" spans="1:20" ht="12.9" customHeight="1" x14ac:dyDescent="0.2">
      <c r="A26" s="38"/>
      <c r="B26" s="41" t="s">
        <v>81</v>
      </c>
      <c r="C26" s="131"/>
      <c r="D26" s="131"/>
      <c r="E26" s="58">
        <v>190.7</v>
      </c>
      <c r="F26" s="45">
        <v>4740</v>
      </c>
      <c r="G26" s="60" t="s">
        <v>22</v>
      </c>
      <c r="H26" s="58">
        <v>170.8</v>
      </c>
      <c r="I26" s="45">
        <v>5082</v>
      </c>
      <c r="J26" s="45">
        <v>2933</v>
      </c>
      <c r="K26" s="59">
        <v>1.3</v>
      </c>
      <c r="L26" s="45">
        <v>4403</v>
      </c>
      <c r="M26" s="45">
        <v>2562</v>
      </c>
      <c r="N26" s="60">
        <v>86.6</v>
      </c>
      <c r="O26" s="64" t="s">
        <v>22</v>
      </c>
      <c r="P26" s="45">
        <v>3</v>
      </c>
      <c r="Q26" s="64" t="s">
        <v>22</v>
      </c>
      <c r="R26" s="64" t="s">
        <v>22</v>
      </c>
      <c r="S26" s="45">
        <v>43</v>
      </c>
      <c r="T26" s="58">
        <v>106.8</v>
      </c>
    </row>
    <row r="27" spans="1:20" ht="12.9" customHeight="1" x14ac:dyDescent="0.2">
      <c r="A27" s="38"/>
      <c r="B27" s="41" t="s">
        <v>82</v>
      </c>
      <c r="C27" s="134"/>
      <c r="D27" s="131"/>
      <c r="E27" s="58">
        <v>162.9</v>
      </c>
      <c r="F27" s="45">
        <v>9400</v>
      </c>
      <c r="G27" s="58">
        <v>162.9</v>
      </c>
      <c r="H27" s="58">
        <v>162.9</v>
      </c>
      <c r="I27" s="45">
        <v>4476</v>
      </c>
      <c r="J27" s="45">
        <v>2160</v>
      </c>
      <c r="K27" s="59">
        <v>1.1000000000000001</v>
      </c>
      <c r="L27" s="45">
        <v>3921</v>
      </c>
      <c r="M27" s="45">
        <v>1894</v>
      </c>
      <c r="N27" s="60">
        <v>87.6</v>
      </c>
      <c r="O27" s="45">
        <v>1117</v>
      </c>
      <c r="P27" s="45">
        <v>5</v>
      </c>
      <c r="Q27" s="64" t="s">
        <v>22</v>
      </c>
      <c r="R27" s="64" t="s">
        <v>22</v>
      </c>
      <c r="S27" s="45">
        <v>101</v>
      </c>
      <c r="T27" s="58">
        <v>77.599999999999994</v>
      </c>
    </row>
    <row r="28" spans="1:20" ht="12.9" customHeight="1" x14ac:dyDescent="0.2">
      <c r="A28" s="52"/>
      <c r="B28" s="41" t="s">
        <v>83</v>
      </c>
      <c r="C28" s="134"/>
      <c r="D28" s="131"/>
      <c r="E28" s="58">
        <v>140.4</v>
      </c>
      <c r="F28" s="45">
        <v>6969</v>
      </c>
      <c r="G28" s="58">
        <v>140.4</v>
      </c>
      <c r="H28" s="58">
        <v>140.4</v>
      </c>
      <c r="I28" s="45">
        <v>2310</v>
      </c>
      <c r="J28" s="45">
        <v>1341</v>
      </c>
      <c r="K28" s="65">
        <v>0.6</v>
      </c>
      <c r="L28" s="45">
        <v>2073</v>
      </c>
      <c r="M28" s="45">
        <v>1207</v>
      </c>
      <c r="N28" s="60">
        <v>89.7</v>
      </c>
      <c r="O28" s="45">
        <v>679</v>
      </c>
      <c r="P28" s="45">
        <v>4</v>
      </c>
      <c r="Q28" s="45">
        <v>2</v>
      </c>
      <c r="R28" s="45">
        <v>2</v>
      </c>
      <c r="S28" s="45">
        <v>21</v>
      </c>
      <c r="T28" s="58">
        <v>41.7</v>
      </c>
    </row>
    <row r="29" spans="1:20" ht="12.9" customHeight="1" x14ac:dyDescent="0.2">
      <c r="B29" s="92" t="s">
        <v>84</v>
      </c>
      <c r="C29" s="134"/>
      <c r="D29" s="131"/>
      <c r="E29" s="58">
        <v>7000.8999999999987</v>
      </c>
      <c r="F29" s="45">
        <v>395019</v>
      </c>
      <c r="G29" s="58">
        <v>1249.5000000000002</v>
      </c>
      <c r="H29" s="58">
        <v>5835.4999999999991</v>
      </c>
      <c r="I29" s="45">
        <v>387870</v>
      </c>
      <c r="J29" s="45">
        <v>197060</v>
      </c>
      <c r="K29" s="59">
        <v>96.1</v>
      </c>
      <c r="L29" s="45">
        <v>376861</v>
      </c>
      <c r="M29" s="45">
        <v>191259</v>
      </c>
      <c r="N29" s="60">
        <v>97.2</v>
      </c>
      <c r="O29" s="45">
        <v>127870</v>
      </c>
      <c r="P29" s="45">
        <v>21</v>
      </c>
      <c r="Q29" s="45">
        <v>19</v>
      </c>
      <c r="R29" s="45">
        <v>4</v>
      </c>
      <c r="S29" s="45">
        <v>298</v>
      </c>
      <c r="T29" s="58">
        <v>1964.5</v>
      </c>
    </row>
    <row r="30" spans="1:20" ht="12.9" customHeight="1" x14ac:dyDescent="0.2">
      <c r="A30" s="38" t="s">
        <v>91</v>
      </c>
      <c r="B30" s="92"/>
      <c r="C30" s="91"/>
      <c r="D30" s="91"/>
      <c r="E30" s="58"/>
      <c r="F30" s="45"/>
      <c r="G30" s="58"/>
      <c r="H30" s="58"/>
      <c r="I30" s="45"/>
      <c r="J30" s="45"/>
      <c r="K30" s="60"/>
      <c r="L30" s="45"/>
      <c r="M30" s="45"/>
      <c r="N30" s="60"/>
      <c r="O30" s="45"/>
      <c r="P30" s="45"/>
      <c r="Q30" s="45"/>
      <c r="R30" s="45"/>
      <c r="S30" s="45"/>
      <c r="T30" s="58"/>
    </row>
    <row r="31" spans="1:20" ht="12.9" customHeight="1" x14ac:dyDescent="0.2">
      <c r="A31" s="38"/>
      <c r="B31" s="41" t="s">
        <v>80</v>
      </c>
      <c r="C31" s="131">
        <v>398747</v>
      </c>
      <c r="D31" s="131">
        <v>205395</v>
      </c>
      <c r="E31" s="58">
        <v>6506.9</v>
      </c>
      <c r="F31" s="45">
        <v>373910</v>
      </c>
      <c r="G31" s="58">
        <v>947.4</v>
      </c>
      <c r="H31" s="58">
        <v>5371.9</v>
      </c>
      <c r="I31" s="45">
        <v>371697</v>
      </c>
      <c r="J31" s="45">
        <v>190738</v>
      </c>
      <c r="K31" s="59">
        <v>93.2</v>
      </c>
      <c r="L31" s="45">
        <v>362217</v>
      </c>
      <c r="M31" s="45">
        <v>185678</v>
      </c>
      <c r="N31" s="60">
        <v>97.4</v>
      </c>
      <c r="O31" s="45">
        <v>119664</v>
      </c>
      <c r="P31" s="64" t="s">
        <v>121</v>
      </c>
      <c r="Q31" s="64" t="s">
        <v>122</v>
      </c>
      <c r="R31" s="45">
        <v>2</v>
      </c>
      <c r="S31" s="45">
        <v>132</v>
      </c>
      <c r="T31" s="58">
        <v>1741.3</v>
      </c>
    </row>
    <row r="32" spans="1:20" ht="12.9" customHeight="1" x14ac:dyDescent="0.2">
      <c r="A32" s="38"/>
      <c r="B32" s="41" t="s">
        <v>81</v>
      </c>
      <c r="C32" s="131"/>
      <c r="D32" s="131"/>
      <c r="E32" s="58">
        <v>190.7</v>
      </c>
      <c r="F32" s="45">
        <v>4740</v>
      </c>
      <c r="G32" s="60" t="s">
        <v>92</v>
      </c>
      <c r="H32" s="58">
        <v>170.8</v>
      </c>
      <c r="I32" s="45">
        <v>4971</v>
      </c>
      <c r="J32" s="45">
        <v>2898</v>
      </c>
      <c r="K32" s="59">
        <v>1.3</v>
      </c>
      <c r="L32" s="45">
        <v>4304</v>
      </c>
      <c r="M32" s="45">
        <v>2529</v>
      </c>
      <c r="N32" s="60">
        <v>86.6</v>
      </c>
      <c r="O32" s="60" t="s">
        <v>92</v>
      </c>
      <c r="P32" s="45">
        <v>3</v>
      </c>
      <c r="Q32" s="60" t="s">
        <v>92</v>
      </c>
      <c r="R32" s="60" t="s">
        <v>92</v>
      </c>
      <c r="S32" s="45">
        <v>43</v>
      </c>
      <c r="T32" s="58">
        <v>106.8</v>
      </c>
    </row>
    <row r="33" spans="1:20" ht="12.9" customHeight="1" x14ac:dyDescent="0.2">
      <c r="A33" s="38"/>
      <c r="B33" s="41" t="s">
        <v>82</v>
      </c>
      <c r="C33" s="134"/>
      <c r="D33" s="131"/>
      <c r="E33" s="58">
        <v>162.9</v>
      </c>
      <c r="F33" s="45">
        <v>9400</v>
      </c>
      <c r="G33" s="58">
        <v>162.9</v>
      </c>
      <c r="H33" s="58">
        <v>162.9</v>
      </c>
      <c r="I33" s="45">
        <v>4426</v>
      </c>
      <c r="J33" s="45">
        <v>2173</v>
      </c>
      <c r="K33" s="59">
        <v>1.1000000000000001</v>
      </c>
      <c r="L33" s="45">
        <v>3889</v>
      </c>
      <c r="M33" s="45">
        <v>1910</v>
      </c>
      <c r="N33" s="60">
        <v>87.9</v>
      </c>
      <c r="O33" s="45">
        <v>1080</v>
      </c>
      <c r="P33" s="45">
        <v>5</v>
      </c>
      <c r="Q33" s="60" t="s">
        <v>92</v>
      </c>
      <c r="R33" s="60" t="s">
        <v>92</v>
      </c>
      <c r="S33" s="45">
        <v>100</v>
      </c>
      <c r="T33" s="58">
        <v>77.599999999999994</v>
      </c>
    </row>
    <row r="34" spans="1:20" ht="12.9" customHeight="1" x14ac:dyDescent="0.2">
      <c r="A34" s="52"/>
      <c r="B34" s="41" t="s">
        <v>83</v>
      </c>
      <c r="C34" s="134"/>
      <c r="D34" s="131"/>
      <c r="E34" s="58">
        <v>140.4</v>
      </c>
      <c r="F34" s="45">
        <v>6969</v>
      </c>
      <c r="G34" s="58">
        <v>140.4</v>
      </c>
      <c r="H34" s="58">
        <v>140.4</v>
      </c>
      <c r="I34" s="45">
        <v>2173</v>
      </c>
      <c r="J34" s="45">
        <v>1296</v>
      </c>
      <c r="K34" s="59">
        <v>0.5</v>
      </c>
      <c r="L34" s="45">
        <v>1947</v>
      </c>
      <c r="M34" s="45">
        <v>1164</v>
      </c>
      <c r="N34" s="60">
        <v>89.6</v>
      </c>
      <c r="O34" s="45">
        <v>645</v>
      </c>
      <c r="P34" s="45">
        <v>4</v>
      </c>
      <c r="Q34" s="60" t="s">
        <v>92</v>
      </c>
      <c r="R34" s="60" t="s">
        <v>92</v>
      </c>
      <c r="S34" s="45">
        <v>21</v>
      </c>
      <c r="T34" s="58">
        <v>41.7</v>
      </c>
    </row>
    <row r="35" spans="1:20" ht="12.9" customHeight="1" thickBot="1" x14ac:dyDescent="0.25">
      <c r="A35" s="66"/>
      <c r="B35" s="67" t="s">
        <v>84</v>
      </c>
      <c r="C35" s="137"/>
      <c r="D35" s="136"/>
      <c r="E35" s="72">
        <v>7000.9</v>
      </c>
      <c r="F35" s="73">
        <v>395019</v>
      </c>
      <c r="G35" s="72">
        <v>1250.7</v>
      </c>
      <c r="H35" s="72">
        <v>5846</v>
      </c>
      <c r="I35" s="73">
        <v>383267</v>
      </c>
      <c r="J35" s="73">
        <v>197105</v>
      </c>
      <c r="K35" s="74">
        <v>96.1</v>
      </c>
      <c r="L35" s="73">
        <v>372357</v>
      </c>
      <c r="M35" s="73">
        <v>191281</v>
      </c>
      <c r="N35" s="75">
        <v>97.2</v>
      </c>
      <c r="O35" s="73">
        <v>121389</v>
      </c>
      <c r="P35" s="73">
        <v>21</v>
      </c>
      <c r="Q35" s="73">
        <v>17</v>
      </c>
      <c r="R35" s="73">
        <v>2</v>
      </c>
      <c r="S35" s="73">
        <v>296</v>
      </c>
      <c r="T35" s="72">
        <v>1967.4</v>
      </c>
    </row>
    <row r="36" spans="1:20" s="68" customFormat="1" ht="12.9" customHeight="1" x14ac:dyDescent="0.2">
      <c r="A36" s="6" t="s">
        <v>88</v>
      </c>
      <c r="B36" s="6"/>
      <c r="C36" s="3"/>
      <c r="D36" s="6" t="s">
        <v>89</v>
      </c>
      <c r="E36" s="3"/>
      <c r="F36" s="3"/>
      <c r="H36" s="3"/>
      <c r="I36" s="3"/>
      <c r="J36" s="3"/>
      <c r="K36" s="69"/>
      <c r="L36" s="70"/>
      <c r="M36" s="69"/>
      <c r="N36" s="38"/>
      <c r="O36" s="69"/>
      <c r="P36" s="5"/>
      <c r="Q36" s="5"/>
      <c r="R36" s="5"/>
      <c r="S36" s="5"/>
      <c r="T36" s="71"/>
    </row>
    <row r="37" spans="1:20" x14ac:dyDescent="0.2">
      <c r="D37" s="6" t="s">
        <v>119</v>
      </c>
    </row>
  </sheetData>
  <mergeCells count="16">
    <mergeCell ref="C25:C29"/>
    <mergeCell ref="D25:D29"/>
    <mergeCell ref="C31:C35"/>
    <mergeCell ref="D31:D35"/>
    <mergeCell ref="A5:B5"/>
    <mergeCell ref="C7:C11"/>
    <mergeCell ref="D7:D11"/>
    <mergeCell ref="C13:C17"/>
    <mergeCell ref="D13:D17"/>
    <mergeCell ref="C19:C23"/>
    <mergeCell ref="D19:D23"/>
    <mergeCell ref="A3:B4"/>
    <mergeCell ref="P3:P4"/>
    <mergeCell ref="Q3:S3"/>
    <mergeCell ref="T3:T4"/>
    <mergeCell ref="A1:T1"/>
  </mergeCells>
  <phoneticPr fontId="3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showGridLines="0" zoomScale="124" zoomScaleNormal="124" workbookViewId="0">
      <selection activeCell="H6" sqref="H6"/>
    </sheetView>
  </sheetViews>
  <sheetFormatPr defaultColWidth="9" defaultRowHeight="13.2" x14ac:dyDescent="0.2"/>
  <cols>
    <col min="1" max="1" width="1.77734375" customWidth="1"/>
    <col min="2" max="2" width="18.44140625" customWidth="1"/>
    <col min="3" max="4" width="11.33203125" customWidth="1"/>
    <col min="5" max="19" width="9.109375" customWidth="1"/>
    <col min="20" max="20" width="10" customWidth="1"/>
  </cols>
  <sheetData>
    <row r="1" spans="1:20" s="3" customFormat="1" ht="16.2" x14ac:dyDescent="0.2">
      <c r="A1" s="99" t="s">
        <v>116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ht="12" customHeight="1" thickBot="1" x14ac:dyDescent="0.25">
      <c r="A2" s="4"/>
      <c r="B2" s="4"/>
      <c r="C2" s="135"/>
      <c r="D2" s="135"/>
      <c r="E2" s="26"/>
      <c r="F2" s="26"/>
      <c r="G2" s="26"/>
      <c r="H2" s="26"/>
      <c r="I2" s="26"/>
      <c r="K2" s="11"/>
      <c r="L2" s="5"/>
      <c r="M2" s="5"/>
      <c r="N2" s="6"/>
      <c r="O2" s="5"/>
      <c r="P2" s="5"/>
      <c r="Q2" s="5"/>
      <c r="R2" s="5"/>
      <c r="S2" s="5"/>
      <c r="T2" s="6"/>
    </row>
    <row r="3" spans="1:20" x14ac:dyDescent="0.2">
      <c r="A3" s="100" t="s">
        <v>48</v>
      </c>
      <c r="B3" s="124"/>
      <c r="C3" s="27" t="s">
        <v>49</v>
      </c>
      <c r="D3" s="27" t="s">
        <v>49</v>
      </c>
      <c r="E3" s="28" t="s">
        <v>50</v>
      </c>
      <c r="F3" s="28" t="s">
        <v>50</v>
      </c>
      <c r="G3" s="28" t="s">
        <v>51</v>
      </c>
      <c r="H3" s="27" t="s">
        <v>52</v>
      </c>
      <c r="I3" s="27" t="s">
        <v>52</v>
      </c>
      <c r="J3" s="79" t="s">
        <v>52</v>
      </c>
      <c r="K3" s="29" t="s">
        <v>53</v>
      </c>
      <c r="L3" s="30" t="s">
        <v>54</v>
      </c>
      <c r="M3" s="30" t="s">
        <v>54</v>
      </c>
      <c r="N3" s="86" t="s">
        <v>55</v>
      </c>
      <c r="O3" s="31" t="s">
        <v>56</v>
      </c>
      <c r="P3" s="125" t="s">
        <v>57</v>
      </c>
      <c r="Q3" s="127" t="s">
        <v>58</v>
      </c>
      <c r="R3" s="128"/>
      <c r="S3" s="129"/>
      <c r="T3" s="112" t="s">
        <v>59</v>
      </c>
    </row>
    <row r="4" spans="1:20" x14ac:dyDescent="0.2">
      <c r="A4" s="115"/>
      <c r="B4" s="98"/>
      <c r="C4" s="87" t="s">
        <v>60</v>
      </c>
      <c r="D4" s="87" t="s">
        <v>61</v>
      </c>
      <c r="E4" s="87" t="s">
        <v>62</v>
      </c>
      <c r="F4" s="87" t="s">
        <v>63</v>
      </c>
      <c r="G4" s="87" t="s">
        <v>62</v>
      </c>
      <c r="H4" s="87" t="s">
        <v>62</v>
      </c>
      <c r="I4" s="87" t="s">
        <v>64</v>
      </c>
      <c r="J4" s="90" t="s">
        <v>61</v>
      </c>
      <c r="K4" s="32" t="s">
        <v>65</v>
      </c>
      <c r="L4" s="33" t="s">
        <v>66</v>
      </c>
      <c r="M4" s="33" t="s">
        <v>61</v>
      </c>
      <c r="N4" s="87" t="s">
        <v>67</v>
      </c>
      <c r="O4" s="34" t="s">
        <v>68</v>
      </c>
      <c r="P4" s="126"/>
      <c r="Q4" s="89" t="s">
        <v>69</v>
      </c>
      <c r="R4" s="89" t="s">
        <v>70</v>
      </c>
      <c r="S4" s="89" t="s">
        <v>71</v>
      </c>
      <c r="T4" s="130"/>
    </row>
    <row r="5" spans="1:20" ht="12.9" customHeight="1" x14ac:dyDescent="0.2">
      <c r="A5" s="132"/>
      <c r="B5" s="133"/>
      <c r="C5" s="35" t="s">
        <v>72</v>
      </c>
      <c r="D5" s="35" t="s">
        <v>73</v>
      </c>
      <c r="E5" s="35" t="s">
        <v>74</v>
      </c>
      <c r="F5" s="35" t="s">
        <v>72</v>
      </c>
      <c r="G5" s="35" t="s">
        <v>74</v>
      </c>
      <c r="H5" s="35" t="s">
        <v>74</v>
      </c>
      <c r="I5" s="35" t="s">
        <v>72</v>
      </c>
      <c r="J5" s="35" t="s">
        <v>73</v>
      </c>
      <c r="K5" s="36" t="s">
        <v>75</v>
      </c>
      <c r="L5" s="37" t="s">
        <v>72</v>
      </c>
      <c r="M5" s="37" t="s">
        <v>73</v>
      </c>
      <c r="N5" s="35" t="s">
        <v>76</v>
      </c>
      <c r="O5" s="37" t="s">
        <v>77</v>
      </c>
      <c r="P5" s="37" t="s">
        <v>78</v>
      </c>
      <c r="Q5" s="37" t="s">
        <v>78</v>
      </c>
      <c r="R5" s="37" t="s">
        <v>78</v>
      </c>
      <c r="S5" s="37" t="s">
        <v>78</v>
      </c>
      <c r="T5" s="35" t="s">
        <v>79</v>
      </c>
    </row>
    <row r="6" spans="1:20" ht="12.9" customHeight="1" x14ac:dyDescent="0.2">
      <c r="A6" s="38" t="s">
        <v>114</v>
      </c>
      <c r="B6" s="88"/>
      <c r="C6" s="39"/>
      <c r="D6" s="39"/>
      <c r="E6" s="38"/>
      <c r="F6" s="38"/>
      <c r="G6" s="40"/>
      <c r="H6" s="40"/>
      <c r="I6" s="40"/>
      <c r="J6" s="40"/>
      <c r="K6" s="11"/>
      <c r="L6" s="5"/>
      <c r="M6" s="5"/>
      <c r="N6" s="35"/>
      <c r="O6" s="37"/>
      <c r="P6" s="37"/>
      <c r="Q6" s="37"/>
      <c r="R6" s="37"/>
      <c r="S6" s="37"/>
      <c r="T6" s="35"/>
    </row>
    <row r="7" spans="1:20" ht="12.9" customHeight="1" x14ac:dyDescent="0.2">
      <c r="A7" s="38"/>
      <c r="B7" s="41" t="s">
        <v>80</v>
      </c>
      <c r="C7" s="131">
        <v>424094</v>
      </c>
      <c r="D7" s="131">
        <v>208293</v>
      </c>
      <c r="E7" s="42">
        <v>6780.6</v>
      </c>
      <c r="F7" s="43">
        <v>387730</v>
      </c>
      <c r="G7" s="42">
        <v>823.7</v>
      </c>
      <c r="H7" s="42">
        <v>5607.4</v>
      </c>
      <c r="I7" s="43">
        <v>392988</v>
      </c>
      <c r="J7" s="43">
        <v>192515</v>
      </c>
      <c r="K7" s="44">
        <v>92.665305333251595</v>
      </c>
      <c r="L7" s="45">
        <v>381740</v>
      </c>
      <c r="M7" s="45">
        <v>186845</v>
      </c>
      <c r="N7" s="46">
        <v>97.137826091381925</v>
      </c>
      <c r="O7" s="45">
        <v>129078</v>
      </c>
      <c r="P7" s="64" t="s">
        <v>121</v>
      </c>
      <c r="Q7" s="64" t="s">
        <v>122</v>
      </c>
      <c r="R7" s="45">
        <v>2</v>
      </c>
      <c r="S7" s="45">
        <v>131</v>
      </c>
      <c r="T7" s="42">
        <v>1729.6</v>
      </c>
    </row>
    <row r="8" spans="1:20" ht="12.9" customHeight="1" x14ac:dyDescent="0.2">
      <c r="A8" s="38"/>
      <c r="B8" s="41" t="s">
        <v>81</v>
      </c>
      <c r="C8" s="131"/>
      <c r="D8" s="131"/>
      <c r="E8" s="42">
        <v>189.7</v>
      </c>
      <c r="F8" s="43">
        <v>6870</v>
      </c>
      <c r="G8" s="13" t="s">
        <v>22</v>
      </c>
      <c r="H8" s="47">
        <v>166.8</v>
      </c>
      <c r="I8" s="43">
        <v>5589</v>
      </c>
      <c r="J8" s="43">
        <v>3117</v>
      </c>
      <c r="K8" s="44">
        <v>1.3178682084632181</v>
      </c>
      <c r="L8" s="45">
        <v>4653</v>
      </c>
      <c r="M8" s="45">
        <v>2625</v>
      </c>
      <c r="N8" s="46">
        <v>83.252818035426728</v>
      </c>
      <c r="O8" s="37">
        <v>0</v>
      </c>
      <c r="P8" s="37">
        <v>3</v>
      </c>
      <c r="Q8" s="37">
        <v>0</v>
      </c>
      <c r="R8" s="37">
        <v>0</v>
      </c>
      <c r="S8" s="37">
        <v>42</v>
      </c>
      <c r="T8" s="42">
        <v>106.6</v>
      </c>
    </row>
    <row r="9" spans="1:20" ht="12.9" customHeight="1" x14ac:dyDescent="0.2">
      <c r="A9" s="38"/>
      <c r="B9" s="41" t="s">
        <v>82</v>
      </c>
      <c r="C9" s="131"/>
      <c r="D9" s="131"/>
      <c r="E9" s="48">
        <v>162.9</v>
      </c>
      <c r="F9" s="49">
        <v>9400</v>
      </c>
      <c r="G9" s="48">
        <v>162.9</v>
      </c>
      <c r="H9" s="48">
        <v>162.9</v>
      </c>
      <c r="I9" s="49">
        <v>4852</v>
      </c>
      <c r="J9" s="49">
        <v>2172</v>
      </c>
      <c r="K9" s="50">
        <v>1.1440859809381883</v>
      </c>
      <c r="L9" s="37">
        <v>4164</v>
      </c>
      <c r="M9" s="37">
        <v>1866</v>
      </c>
      <c r="N9" s="51">
        <v>85.82028029678483</v>
      </c>
      <c r="O9" s="37">
        <v>1066</v>
      </c>
      <c r="P9" s="37">
        <v>5</v>
      </c>
      <c r="Q9" s="37">
        <v>0</v>
      </c>
      <c r="R9" s="37">
        <v>0</v>
      </c>
      <c r="S9" s="37">
        <v>101</v>
      </c>
      <c r="T9" s="48">
        <v>77.599999999999994</v>
      </c>
    </row>
    <row r="10" spans="1:20" ht="12.9" customHeight="1" x14ac:dyDescent="0.2">
      <c r="A10" s="52"/>
      <c r="B10" s="41" t="s">
        <v>83</v>
      </c>
      <c r="C10" s="131"/>
      <c r="D10" s="131"/>
      <c r="E10" s="53">
        <v>140.4</v>
      </c>
      <c r="F10" s="54">
        <v>6969</v>
      </c>
      <c r="G10" s="53">
        <v>140.4</v>
      </c>
      <c r="H10" s="53">
        <v>140.4</v>
      </c>
      <c r="I10" s="54">
        <v>2614</v>
      </c>
      <c r="J10" s="54">
        <v>1417</v>
      </c>
      <c r="K10" s="53">
        <v>0.6163727852787354</v>
      </c>
      <c r="L10" s="55">
        <v>2274</v>
      </c>
      <c r="M10" s="55">
        <v>1234</v>
      </c>
      <c r="N10" s="51">
        <v>86.99311400153023</v>
      </c>
      <c r="O10" s="55">
        <v>700</v>
      </c>
      <c r="P10" s="55">
        <v>4</v>
      </c>
      <c r="Q10" s="55">
        <v>2</v>
      </c>
      <c r="R10" s="56">
        <v>0</v>
      </c>
      <c r="S10" s="55">
        <v>21</v>
      </c>
      <c r="T10" s="53">
        <v>41.7</v>
      </c>
    </row>
    <row r="11" spans="1:20" ht="12.9" customHeight="1" x14ac:dyDescent="0.2">
      <c r="B11" s="93" t="s">
        <v>84</v>
      </c>
      <c r="C11" s="131"/>
      <c r="D11" s="131"/>
      <c r="E11" s="42">
        <v>7273.5999999999995</v>
      </c>
      <c r="F11" s="43">
        <v>410969</v>
      </c>
      <c r="G11" s="42">
        <v>1127</v>
      </c>
      <c r="H11" s="42">
        <v>6077.4999999999991</v>
      </c>
      <c r="I11" s="43">
        <v>406043</v>
      </c>
      <c r="J11" s="43">
        <v>199221</v>
      </c>
      <c r="K11" s="42">
        <v>95.743632307931733</v>
      </c>
      <c r="L11" s="43">
        <v>392831</v>
      </c>
      <c r="M11" s="43">
        <v>192570</v>
      </c>
      <c r="N11" s="46">
        <v>96.746157426676476</v>
      </c>
      <c r="O11" s="45">
        <v>130844</v>
      </c>
      <c r="P11" s="45">
        <v>21</v>
      </c>
      <c r="Q11" s="45">
        <v>19</v>
      </c>
      <c r="R11" s="45">
        <v>2</v>
      </c>
      <c r="S11" s="45">
        <v>295</v>
      </c>
      <c r="T11" s="57">
        <v>1955.4999999999998</v>
      </c>
    </row>
    <row r="12" spans="1:20" ht="12.9" customHeight="1" x14ac:dyDescent="0.2">
      <c r="A12" s="38" t="s">
        <v>85</v>
      </c>
      <c r="B12" s="88"/>
      <c r="C12" s="39"/>
      <c r="D12" s="39"/>
    </row>
    <row r="13" spans="1:20" ht="12.9" customHeight="1" x14ac:dyDescent="0.2">
      <c r="A13" s="38"/>
      <c r="B13" s="41" t="s">
        <v>80</v>
      </c>
      <c r="C13" s="134">
        <v>418998</v>
      </c>
      <c r="D13" s="131">
        <v>207444</v>
      </c>
      <c r="E13" s="58">
        <v>6506.9</v>
      </c>
      <c r="F13" s="45">
        <v>373910</v>
      </c>
      <c r="G13" s="58">
        <v>894.9</v>
      </c>
      <c r="H13" s="58">
        <v>5341.3</v>
      </c>
      <c r="I13" s="45">
        <v>388635</v>
      </c>
      <c r="J13" s="45">
        <v>191876</v>
      </c>
      <c r="K13" s="59">
        <v>92.753426030673182</v>
      </c>
      <c r="L13" s="45">
        <v>377721</v>
      </c>
      <c r="M13" s="45">
        <v>186315</v>
      </c>
      <c r="N13" s="60">
        <v>97.191709444594537</v>
      </c>
      <c r="O13" s="45">
        <v>128242</v>
      </c>
      <c r="P13" s="64" t="s">
        <v>121</v>
      </c>
      <c r="Q13" s="64" t="s">
        <v>122</v>
      </c>
      <c r="R13" s="45">
        <v>2</v>
      </c>
      <c r="S13" s="45">
        <v>131</v>
      </c>
      <c r="T13" s="58">
        <v>1731.3</v>
      </c>
    </row>
    <row r="14" spans="1:20" ht="12.9" customHeight="1" x14ac:dyDescent="0.2">
      <c r="A14" s="38"/>
      <c r="B14" s="41" t="s">
        <v>81</v>
      </c>
      <c r="C14" s="134"/>
      <c r="D14" s="131"/>
      <c r="E14" s="58">
        <v>190.7</v>
      </c>
      <c r="F14" s="45">
        <v>4740</v>
      </c>
      <c r="G14" s="58">
        <v>0</v>
      </c>
      <c r="H14" s="58">
        <v>170.1</v>
      </c>
      <c r="I14" s="45">
        <v>5479</v>
      </c>
      <c r="J14" s="45">
        <v>3079</v>
      </c>
      <c r="K14" s="59">
        <v>1.3076434732385356</v>
      </c>
      <c r="L14" s="45">
        <v>4642</v>
      </c>
      <c r="M14" s="45">
        <v>2633</v>
      </c>
      <c r="N14" s="60">
        <v>84.72348968789926</v>
      </c>
      <c r="O14" s="45">
        <v>0</v>
      </c>
      <c r="P14" s="37">
        <v>3</v>
      </c>
      <c r="Q14" s="45">
        <v>0</v>
      </c>
      <c r="R14" s="45">
        <v>0</v>
      </c>
      <c r="S14" s="37">
        <v>43</v>
      </c>
      <c r="T14" s="58">
        <v>106.8</v>
      </c>
    </row>
    <row r="15" spans="1:20" ht="12.9" customHeight="1" x14ac:dyDescent="0.2">
      <c r="A15" s="38"/>
      <c r="B15" s="41" t="s">
        <v>82</v>
      </c>
      <c r="C15" s="134"/>
      <c r="D15" s="131"/>
      <c r="E15" s="61">
        <v>162.9</v>
      </c>
      <c r="F15" s="37">
        <v>9400</v>
      </c>
      <c r="G15" s="61">
        <v>162.9</v>
      </c>
      <c r="H15" s="61">
        <v>162.9</v>
      </c>
      <c r="I15" s="37">
        <v>4750</v>
      </c>
      <c r="J15" s="37">
        <v>2173</v>
      </c>
      <c r="K15" s="61">
        <v>1.1336569625630672</v>
      </c>
      <c r="L15" s="37">
        <v>4088</v>
      </c>
      <c r="M15" s="37">
        <v>1840</v>
      </c>
      <c r="N15" s="60">
        <v>86.063157894736847</v>
      </c>
      <c r="O15" s="37">
        <v>1111</v>
      </c>
      <c r="P15" s="37">
        <v>5</v>
      </c>
      <c r="Q15" s="45">
        <v>0</v>
      </c>
      <c r="R15" s="45">
        <v>0</v>
      </c>
      <c r="S15" s="37">
        <v>101</v>
      </c>
      <c r="T15" s="61">
        <v>77.599999999999994</v>
      </c>
    </row>
    <row r="16" spans="1:20" ht="12.9" customHeight="1" x14ac:dyDescent="0.2">
      <c r="A16" s="52"/>
      <c r="B16" s="41" t="s">
        <v>83</v>
      </c>
      <c r="C16" s="134"/>
      <c r="D16" s="131"/>
      <c r="E16" s="62">
        <v>140.4</v>
      </c>
      <c r="F16" s="55">
        <v>6969</v>
      </c>
      <c r="G16" s="62">
        <v>140.4</v>
      </c>
      <c r="H16" s="62">
        <v>140.4</v>
      </c>
      <c r="I16" s="55">
        <v>2552</v>
      </c>
      <c r="J16" s="55">
        <v>1406</v>
      </c>
      <c r="K16" s="63">
        <v>0.60907211967598895</v>
      </c>
      <c r="L16" s="55">
        <v>2234</v>
      </c>
      <c r="M16" s="55">
        <v>1233</v>
      </c>
      <c r="N16" s="60">
        <v>87.539184952978061</v>
      </c>
      <c r="O16" s="55">
        <v>684</v>
      </c>
      <c r="P16" s="55">
        <v>4</v>
      </c>
      <c r="Q16" s="55">
        <v>2</v>
      </c>
      <c r="R16" s="45">
        <v>0</v>
      </c>
      <c r="S16" s="55">
        <v>21</v>
      </c>
      <c r="T16" s="62">
        <v>41.7</v>
      </c>
    </row>
    <row r="17" spans="1:20" ht="12.9" customHeight="1" x14ac:dyDescent="0.2">
      <c r="B17" s="92" t="s">
        <v>84</v>
      </c>
      <c r="C17" s="134"/>
      <c r="D17" s="131"/>
      <c r="E17" s="58">
        <v>7000.8999999999987</v>
      </c>
      <c r="F17" s="45">
        <v>395019</v>
      </c>
      <c r="G17" s="58">
        <v>1198.2</v>
      </c>
      <c r="H17" s="58">
        <v>5814.7</v>
      </c>
      <c r="I17" s="45">
        <v>401416</v>
      </c>
      <c r="J17" s="45">
        <v>198534</v>
      </c>
      <c r="K17" s="60">
        <v>95.803798586150762</v>
      </c>
      <c r="L17" s="45">
        <v>388685</v>
      </c>
      <c r="M17" s="45">
        <v>192021</v>
      </c>
      <c r="N17" s="60">
        <v>96.828477190744763</v>
      </c>
      <c r="O17" s="45">
        <v>130037</v>
      </c>
      <c r="P17" s="45">
        <v>21</v>
      </c>
      <c r="Q17" s="45">
        <v>19</v>
      </c>
      <c r="R17" s="45">
        <v>2</v>
      </c>
      <c r="S17" s="45">
        <v>296</v>
      </c>
      <c r="T17" s="58">
        <v>1957.3999999999999</v>
      </c>
    </row>
    <row r="18" spans="1:20" ht="12.9" customHeight="1" x14ac:dyDescent="0.2">
      <c r="A18" s="38" t="s">
        <v>86</v>
      </c>
      <c r="B18" s="88"/>
      <c r="C18" s="39"/>
      <c r="D18" s="39"/>
      <c r="E18" s="38"/>
      <c r="F18" s="38"/>
      <c r="G18" s="40"/>
      <c r="H18" s="40"/>
      <c r="I18" s="40"/>
      <c r="J18" s="40"/>
      <c r="K18" s="11"/>
      <c r="L18" s="5"/>
      <c r="M18" s="5"/>
      <c r="N18" s="35"/>
      <c r="O18" s="37"/>
      <c r="P18" s="37"/>
      <c r="Q18" s="37"/>
      <c r="R18" s="37"/>
      <c r="S18" s="37"/>
      <c r="T18" s="35"/>
    </row>
    <row r="19" spans="1:20" ht="12.9" customHeight="1" x14ac:dyDescent="0.2">
      <c r="A19" s="38"/>
      <c r="B19" s="41" t="s">
        <v>80</v>
      </c>
      <c r="C19" s="131">
        <v>413845</v>
      </c>
      <c r="D19" s="131">
        <v>206633</v>
      </c>
      <c r="E19" s="58">
        <v>6506.9</v>
      </c>
      <c r="F19" s="45">
        <v>373910</v>
      </c>
      <c r="G19" s="58">
        <v>934.8</v>
      </c>
      <c r="H19" s="58">
        <v>5348.3</v>
      </c>
      <c r="I19" s="45">
        <v>384771</v>
      </c>
      <c r="J19" s="45">
        <v>191496</v>
      </c>
      <c r="K19" s="59">
        <v>92.974664427503058</v>
      </c>
      <c r="L19" s="45">
        <v>374433</v>
      </c>
      <c r="M19" s="45">
        <v>186162</v>
      </c>
      <c r="N19" s="60">
        <f>L19/I19*100</f>
        <v>97.313207076416887</v>
      </c>
      <c r="O19" s="45">
        <v>127585</v>
      </c>
      <c r="P19" s="64" t="s">
        <v>121</v>
      </c>
      <c r="Q19" s="64" t="s">
        <v>122</v>
      </c>
      <c r="R19" s="45">
        <v>2</v>
      </c>
      <c r="S19" s="45">
        <v>131</v>
      </c>
      <c r="T19" s="58">
        <v>1733.1</v>
      </c>
    </row>
    <row r="20" spans="1:20" ht="12.9" customHeight="1" x14ac:dyDescent="0.2">
      <c r="A20" s="38"/>
      <c r="B20" s="41" t="s">
        <v>81</v>
      </c>
      <c r="C20" s="131"/>
      <c r="D20" s="131"/>
      <c r="E20" s="58">
        <v>190.7</v>
      </c>
      <c r="F20" s="45">
        <v>4740</v>
      </c>
      <c r="G20" s="60" t="s">
        <v>92</v>
      </c>
      <c r="H20" s="58">
        <v>170.8</v>
      </c>
      <c r="I20" s="45">
        <v>5377</v>
      </c>
      <c r="J20" s="45">
        <v>3058</v>
      </c>
      <c r="K20" s="59">
        <v>1.2992787154611025</v>
      </c>
      <c r="L20" s="45">
        <v>4636</v>
      </c>
      <c r="M20" s="45">
        <v>2658</v>
      </c>
      <c r="N20" s="60">
        <f>L20/I20*100</f>
        <v>86.219081272084807</v>
      </c>
      <c r="O20" s="64" t="s">
        <v>92</v>
      </c>
      <c r="P20" s="45">
        <v>3</v>
      </c>
      <c r="Q20" s="64" t="s">
        <v>92</v>
      </c>
      <c r="R20" s="64" t="s">
        <v>92</v>
      </c>
      <c r="S20" s="45">
        <v>43</v>
      </c>
      <c r="T20" s="58">
        <v>106.8</v>
      </c>
    </row>
    <row r="21" spans="1:20" ht="12.9" customHeight="1" x14ac:dyDescent="0.2">
      <c r="A21" s="38"/>
      <c r="B21" s="41" t="s">
        <v>82</v>
      </c>
      <c r="C21" s="134"/>
      <c r="D21" s="131"/>
      <c r="E21" s="58">
        <v>162.9</v>
      </c>
      <c r="F21" s="45">
        <v>9400</v>
      </c>
      <c r="G21" s="58">
        <v>162.9</v>
      </c>
      <c r="H21" s="58">
        <v>162.9</v>
      </c>
      <c r="I21" s="45">
        <v>4630</v>
      </c>
      <c r="J21" s="45">
        <v>2160</v>
      </c>
      <c r="K21" s="59">
        <v>1.1187763534656696</v>
      </c>
      <c r="L21" s="45">
        <v>3985</v>
      </c>
      <c r="M21" s="45">
        <v>1832</v>
      </c>
      <c r="N21" s="60">
        <f>L21/I21*100</f>
        <v>86.069114470842337</v>
      </c>
      <c r="O21" s="45">
        <v>1130</v>
      </c>
      <c r="P21" s="45">
        <v>5</v>
      </c>
      <c r="Q21" s="64" t="s">
        <v>92</v>
      </c>
      <c r="R21" s="64" t="s">
        <v>92</v>
      </c>
      <c r="S21" s="45">
        <v>101</v>
      </c>
      <c r="T21" s="58">
        <v>77.599999999999994</v>
      </c>
    </row>
    <row r="22" spans="1:20" ht="12.9" customHeight="1" x14ac:dyDescent="0.2">
      <c r="A22" s="52"/>
      <c r="B22" s="41" t="s">
        <v>83</v>
      </c>
      <c r="C22" s="134"/>
      <c r="D22" s="131"/>
      <c r="E22" s="58">
        <v>140.4</v>
      </c>
      <c r="F22" s="45">
        <v>6969</v>
      </c>
      <c r="G22" s="58">
        <v>140.4</v>
      </c>
      <c r="H22" s="58">
        <v>140.4</v>
      </c>
      <c r="I22" s="45">
        <v>2474</v>
      </c>
      <c r="J22" s="45">
        <v>1388</v>
      </c>
      <c r="K22" s="59">
        <v>0.59780835820174216</v>
      </c>
      <c r="L22" s="45">
        <v>2186</v>
      </c>
      <c r="M22" s="45">
        <v>1228</v>
      </c>
      <c r="N22" s="60">
        <f>L22/I22*100</f>
        <v>88.358932902182701</v>
      </c>
      <c r="O22" s="45">
        <v>675</v>
      </c>
      <c r="P22" s="45">
        <v>4</v>
      </c>
      <c r="Q22" s="45">
        <v>2</v>
      </c>
      <c r="R22" s="45">
        <v>2</v>
      </c>
      <c r="S22" s="45">
        <v>21</v>
      </c>
      <c r="T22" s="58">
        <v>41.7</v>
      </c>
    </row>
    <row r="23" spans="1:20" ht="12.9" customHeight="1" x14ac:dyDescent="0.2">
      <c r="B23" s="92" t="s">
        <v>84</v>
      </c>
      <c r="C23" s="134"/>
      <c r="D23" s="131"/>
      <c r="E23" s="58">
        <v>7000.8999999999987</v>
      </c>
      <c r="F23" s="45">
        <v>395019</v>
      </c>
      <c r="G23" s="58">
        <v>1238.1000000000001</v>
      </c>
      <c r="H23" s="58">
        <v>5822.4</v>
      </c>
      <c r="I23" s="45">
        <v>397252</v>
      </c>
      <c r="J23" s="45">
        <v>198102</v>
      </c>
      <c r="K23" s="60">
        <v>95.99052785463158</v>
      </c>
      <c r="L23" s="45">
        <v>385240</v>
      </c>
      <c r="M23" s="45">
        <v>191880</v>
      </c>
      <c r="N23" s="60">
        <v>96.976226677272876</v>
      </c>
      <c r="O23" s="45">
        <v>129390</v>
      </c>
      <c r="P23" s="45">
        <v>21</v>
      </c>
      <c r="Q23" s="45">
        <v>19</v>
      </c>
      <c r="R23" s="45">
        <v>4</v>
      </c>
      <c r="S23" s="45">
        <v>296</v>
      </c>
      <c r="T23" s="58">
        <v>1959.1999999999998</v>
      </c>
    </row>
    <row r="24" spans="1:20" ht="12.9" customHeight="1" x14ac:dyDescent="0.2">
      <c r="A24" s="38" t="s">
        <v>87</v>
      </c>
      <c r="B24" s="92"/>
      <c r="C24" s="94"/>
      <c r="D24" s="91"/>
      <c r="E24" s="58"/>
      <c r="F24" s="45"/>
      <c r="G24" s="58"/>
      <c r="H24" s="58"/>
      <c r="I24" s="45"/>
      <c r="J24" s="45"/>
      <c r="K24" s="60"/>
      <c r="L24" s="45"/>
      <c r="M24" s="45"/>
      <c r="N24" s="60"/>
      <c r="O24" s="45"/>
      <c r="P24" s="45"/>
      <c r="Q24" s="45"/>
      <c r="R24" s="45"/>
      <c r="S24" s="45"/>
      <c r="T24" s="58"/>
    </row>
    <row r="25" spans="1:20" ht="12.9" customHeight="1" x14ac:dyDescent="0.2">
      <c r="A25" s="38"/>
      <c r="B25" s="41" t="s">
        <v>80</v>
      </c>
      <c r="C25" s="131">
        <v>409158</v>
      </c>
      <c r="D25" s="131">
        <v>206213</v>
      </c>
      <c r="E25" s="58">
        <v>6506.9</v>
      </c>
      <c r="F25" s="45">
        <v>373910</v>
      </c>
      <c r="G25" s="58">
        <v>945.2</v>
      </c>
      <c r="H25" s="58">
        <v>5356.1</v>
      </c>
      <c r="I25" s="45">
        <v>380748</v>
      </c>
      <c r="J25" s="45">
        <v>191213</v>
      </c>
      <c r="K25" s="59">
        <v>93.056472071913547</v>
      </c>
      <c r="L25" s="45">
        <v>370853</v>
      </c>
      <c r="M25" s="45">
        <v>186048</v>
      </c>
      <c r="N25" s="60">
        <v>97.401168226753654</v>
      </c>
      <c r="O25" s="45">
        <v>131441</v>
      </c>
      <c r="P25" s="64" t="s">
        <v>121</v>
      </c>
      <c r="Q25" s="64" t="s">
        <v>122</v>
      </c>
      <c r="R25" s="45">
        <v>2</v>
      </c>
      <c r="S25" s="45">
        <v>132</v>
      </c>
      <c r="T25" s="58">
        <v>1735.8</v>
      </c>
    </row>
    <row r="26" spans="1:20" ht="12.9" customHeight="1" x14ac:dyDescent="0.2">
      <c r="A26" s="38"/>
      <c r="B26" s="41" t="s">
        <v>81</v>
      </c>
      <c r="C26" s="131"/>
      <c r="D26" s="131"/>
      <c r="E26" s="58">
        <v>190.7</v>
      </c>
      <c r="F26" s="45">
        <v>4740</v>
      </c>
      <c r="G26" s="60" t="s">
        <v>92</v>
      </c>
      <c r="H26" s="58">
        <v>170.8</v>
      </c>
      <c r="I26" s="45">
        <v>5224</v>
      </c>
      <c r="J26" s="45">
        <v>2997</v>
      </c>
      <c r="K26" s="59">
        <v>1.2767683877621849</v>
      </c>
      <c r="L26" s="45">
        <v>4527</v>
      </c>
      <c r="M26" s="45">
        <v>2619</v>
      </c>
      <c r="N26" s="60">
        <v>86.65773353751915</v>
      </c>
      <c r="O26" s="64" t="s">
        <v>92</v>
      </c>
      <c r="P26" s="45">
        <v>3</v>
      </c>
      <c r="Q26" s="64" t="s">
        <v>22</v>
      </c>
      <c r="R26" s="64" t="s">
        <v>22</v>
      </c>
      <c r="S26" s="45">
        <v>43</v>
      </c>
      <c r="T26" s="58">
        <v>106.8</v>
      </c>
    </row>
    <row r="27" spans="1:20" ht="12.9" customHeight="1" x14ac:dyDescent="0.2">
      <c r="A27" s="38"/>
      <c r="B27" s="41" t="s">
        <v>82</v>
      </c>
      <c r="C27" s="134"/>
      <c r="D27" s="131"/>
      <c r="E27" s="58">
        <v>162.9</v>
      </c>
      <c r="F27" s="45">
        <v>9400</v>
      </c>
      <c r="G27" s="58">
        <v>162.9</v>
      </c>
      <c r="H27" s="58">
        <v>162.9</v>
      </c>
      <c r="I27" s="45">
        <v>4568</v>
      </c>
      <c r="J27" s="45">
        <v>2179</v>
      </c>
      <c r="K27" s="59">
        <v>1.1164391262055244</v>
      </c>
      <c r="L27" s="45">
        <v>4000</v>
      </c>
      <c r="M27" s="45">
        <v>1909</v>
      </c>
      <c r="N27" s="60">
        <v>87.565674255691775</v>
      </c>
      <c r="O27" s="45">
        <v>1173</v>
      </c>
      <c r="P27" s="45">
        <v>5</v>
      </c>
      <c r="Q27" s="64" t="s">
        <v>22</v>
      </c>
      <c r="R27" s="64" t="s">
        <v>22</v>
      </c>
      <c r="S27" s="45">
        <v>101</v>
      </c>
      <c r="T27" s="58">
        <v>77.599999999999994</v>
      </c>
    </row>
    <row r="28" spans="1:20" ht="12.9" customHeight="1" x14ac:dyDescent="0.2">
      <c r="A28" s="52"/>
      <c r="B28" s="41" t="s">
        <v>83</v>
      </c>
      <c r="C28" s="134"/>
      <c r="D28" s="131"/>
      <c r="E28" s="58">
        <v>140.4</v>
      </c>
      <c r="F28" s="45">
        <v>6969</v>
      </c>
      <c r="G28" s="58">
        <v>140.4</v>
      </c>
      <c r="H28" s="58">
        <v>140.4</v>
      </c>
      <c r="I28" s="45">
        <v>2395</v>
      </c>
      <c r="J28" s="45">
        <v>1374</v>
      </c>
      <c r="K28" s="65">
        <v>0.58534844729908742</v>
      </c>
      <c r="L28" s="45">
        <v>2127</v>
      </c>
      <c r="M28" s="45">
        <v>1222</v>
      </c>
      <c r="N28" s="60">
        <v>88.810020876826727</v>
      </c>
      <c r="O28" s="45">
        <v>682</v>
      </c>
      <c r="P28" s="45">
        <v>4</v>
      </c>
      <c r="Q28" s="45">
        <v>2</v>
      </c>
      <c r="R28" s="45">
        <v>2</v>
      </c>
      <c r="S28" s="45">
        <v>21</v>
      </c>
      <c r="T28" s="58">
        <v>41.7</v>
      </c>
    </row>
    <row r="29" spans="1:20" ht="12.9" customHeight="1" x14ac:dyDescent="0.2">
      <c r="B29" s="92" t="s">
        <v>84</v>
      </c>
      <c r="C29" s="134"/>
      <c r="D29" s="131"/>
      <c r="E29" s="58">
        <v>7000.8999999999987</v>
      </c>
      <c r="F29" s="45">
        <v>395019</v>
      </c>
      <c r="G29" s="58">
        <v>1248.5000000000002</v>
      </c>
      <c r="H29" s="58">
        <v>5830.2</v>
      </c>
      <c r="I29" s="45">
        <v>392935</v>
      </c>
      <c r="J29" s="45">
        <v>197763</v>
      </c>
      <c r="K29" s="59">
        <v>96.035028033180339</v>
      </c>
      <c r="L29" s="45">
        <v>381507</v>
      </c>
      <c r="M29" s="45">
        <v>191798</v>
      </c>
      <c r="N29" s="60">
        <v>97.091630931324531</v>
      </c>
      <c r="O29" s="45">
        <v>133296</v>
      </c>
      <c r="P29" s="45">
        <v>21</v>
      </c>
      <c r="Q29" s="45">
        <v>19</v>
      </c>
      <c r="R29" s="45">
        <v>4</v>
      </c>
      <c r="S29" s="45">
        <v>297</v>
      </c>
      <c r="T29" s="58">
        <v>1961.8999999999999</v>
      </c>
    </row>
    <row r="30" spans="1:20" ht="12.9" customHeight="1" x14ac:dyDescent="0.2">
      <c r="A30" s="38" t="s">
        <v>115</v>
      </c>
      <c r="B30" s="92"/>
      <c r="C30" s="91"/>
      <c r="D30" s="91"/>
      <c r="E30" s="58"/>
      <c r="F30" s="45"/>
      <c r="G30" s="58"/>
      <c r="H30" s="58"/>
      <c r="I30" s="45"/>
      <c r="J30" s="45"/>
      <c r="K30" s="60"/>
      <c r="L30" s="45"/>
      <c r="M30" s="45"/>
      <c r="N30" s="60"/>
      <c r="O30" s="45"/>
      <c r="P30" s="45"/>
      <c r="Q30" s="45"/>
      <c r="R30" s="45"/>
      <c r="S30" s="45"/>
      <c r="T30" s="58"/>
    </row>
    <row r="31" spans="1:20" ht="12.9" customHeight="1" x14ac:dyDescent="0.2">
      <c r="A31" s="38"/>
      <c r="B31" s="41" t="s">
        <v>80</v>
      </c>
      <c r="C31" s="131">
        <v>403628</v>
      </c>
      <c r="D31" s="131">
        <v>205350</v>
      </c>
      <c r="E31" s="58">
        <v>6506.9</v>
      </c>
      <c r="F31" s="45">
        <v>373910</v>
      </c>
      <c r="G31" s="58">
        <v>946.2</v>
      </c>
      <c r="H31" s="58">
        <v>5361.4</v>
      </c>
      <c r="I31" s="45">
        <v>376002</v>
      </c>
      <c r="J31" s="45">
        <v>190626</v>
      </c>
      <c r="K31" s="59">
        <v>93.2</v>
      </c>
      <c r="L31" s="45">
        <v>366464</v>
      </c>
      <c r="M31" s="45">
        <v>185596</v>
      </c>
      <c r="N31" s="60">
        <v>97.5</v>
      </c>
      <c r="O31" s="45">
        <v>126074</v>
      </c>
      <c r="P31" s="64" t="s">
        <v>121</v>
      </c>
      <c r="Q31" s="64" t="s">
        <v>122</v>
      </c>
      <c r="R31" s="45">
        <v>2</v>
      </c>
      <c r="S31" s="45">
        <v>133</v>
      </c>
      <c r="T31" s="58">
        <v>1738.4</v>
      </c>
    </row>
    <row r="32" spans="1:20" ht="12.9" customHeight="1" x14ac:dyDescent="0.2">
      <c r="A32" s="38"/>
      <c r="B32" s="41" t="s">
        <v>81</v>
      </c>
      <c r="C32" s="131"/>
      <c r="D32" s="131"/>
      <c r="E32" s="58">
        <v>190.7</v>
      </c>
      <c r="F32" s="45">
        <v>4740</v>
      </c>
      <c r="G32" s="60" t="s">
        <v>92</v>
      </c>
      <c r="H32" s="58">
        <v>170.8</v>
      </c>
      <c r="I32" s="45">
        <v>5082</v>
      </c>
      <c r="J32" s="45">
        <v>2933</v>
      </c>
      <c r="K32" s="59">
        <v>1.3</v>
      </c>
      <c r="L32" s="45">
        <v>4403</v>
      </c>
      <c r="M32" s="45">
        <v>2562</v>
      </c>
      <c r="N32" s="60">
        <v>86.6</v>
      </c>
      <c r="O32" s="60" t="s">
        <v>92</v>
      </c>
      <c r="P32" s="45">
        <v>3</v>
      </c>
      <c r="Q32" s="60" t="s">
        <v>92</v>
      </c>
      <c r="R32" s="60" t="s">
        <v>92</v>
      </c>
      <c r="S32" s="45">
        <v>43</v>
      </c>
      <c r="T32" s="58">
        <v>106.8</v>
      </c>
    </row>
    <row r="33" spans="1:20" ht="12.9" customHeight="1" x14ac:dyDescent="0.2">
      <c r="A33" s="38"/>
      <c r="B33" s="41" t="s">
        <v>82</v>
      </c>
      <c r="C33" s="134"/>
      <c r="D33" s="131"/>
      <c r="E33" s="58">
        <v>162.9</v>
      </c>
      <c r="F33" s="45">
        <v>9400</v>
      </c>
      <c r="G33" s="58">
        <v>162.9</v>
      </c>
      <c r="H33" s="58">
        <v>162.9</v>
      </c>
      <c r="I33" s="45">
        <v>4476</v>
      </c>
      <c r="J33" s="45">
        <v>2160</v>
      </c>
      <c r="K33" s="59">
        <v>1.1000000000000001</v>
      </c>
      <c r="L33" s="45">
        <v>3921</v>
      </c>
      <c r="M33" s="45">
        <v>1894</v>
      </c>
      <c r="N33" s="60">
        <v>87.6</v>
      </c>
      <c r="O33" s="45">
        <v>1117</v>
      </c>
      <c r="P33" s="45">
        <v>5</v>
      </c>
      <c r="Q33" s="60" t="s">
        <v>92</v>
      </c>
      <c r="R33" s="60" t="s">
        <v>92</v>
      </c>
      <c r="S33" s="45">
        <v>101</v>
      </c>
      <c r="T33" s="58">
        <v>77.599999999999994</v>
      </c>
    </row>
    <row r="34" spans="1:20" ht="12.9" customHeight="1" x14ac:dyDescent="0.2">
      <c r="A34" s="52"/>
      <c r="B34" s="41" t="s">
        <v>83</v>
      </c>
      <c r="C34" s="134"/>
      <c r="D34" s="131"/>
      <c r="E34" s="58">
        <v>140.4</v>
      </c>
      <c r="F34" s="45">
        <v>6969</v>
      </c>
      <c r="G34" s="58">
        <v>140.4</v>
      </c>
      <c r="H34" s="58">
        <v>140.4</v>
      </c>
      <c r="I34" s="45">
        <v>2310</v>
      </c>
      <c r="J34" s="45">
        <v>1341</v>
      </c>
      <c r="K34" s="59">
        <v>0.6</v>
      </c>
      <c r="L34" s="45">
        <v>2073</v>
      </c>
      <c r="M34" s="45">
        <v>1207</v>
      </c>
      <c r="N34" s="60">
        <v>89.7</v>
      </c>
      <c r="O34" s="45">
        <v>679</v>
      </c>
      <c r="P34" s="45">
        <v>4</v>
      </c>
      <c r="Q34" s="45">
        <v>2</v>
      </c>
      <c r="R34" s="45">
        <v>2</v>
      </c>
      <c r="S34" s="45">
        <v>21</v>
      </c>
      <c r="T34" s="58">
        <v>41.7</v>
      </c>
    </row>
    <row r="35" spans="1:20" ht="12.9" customHeight="1" thickBot="1" x14ac:dyDescent="0.25">
      <c r="A35" s="66"/>
      <c r="B35" s="67" t="s">
        <v>84</v>
      </c>
      <c r="C35" s="137"/>
      <c r="D35" s="136"/>
      <c r="E35" s="72">
        <v>7000.8999999999987</v>
      </c>
      <c r="F35" s="73">
        <v>395019</v>
      </c>
      <c r="G35" s="72">
        <v>1249.5000000000002</v>
      </c>
      <c r="H35" s="72">
        <v>5835.4999999999991</v>
      </c>
      <c r="I35" s="73">
        <v>387870</v>
      </c>
      <c r="J35" s="73">
        <v>197060</v>
      </c>
      <c r="K35" s="74">
        <v>96.1</v>
      </c>
      <c r="L35" s="73">
        <v>376861</v>
      </c>
      <c r="M35" s="73">
        <v>191259</v>
      </c>
      <c r="N35" s="75">
        <v>97.2</v>
      </c>
      <c r="O35" s="73">
        <v>127870</v>
      </c>
      <c r="P35" s="73">
        <v>21</v>
      </c>
      <c r="Q35" s="73">
        <v>19</v>
      </c>
      <c r="R35" s="73">
        <v>4</v>
      </c>
      <c r="S35" s="73">
        <v>298</v>
      </c>
      <c r="T35" s="72">
        <v>1964.5</v>
      </c>
    </row>
    <row r="36" spans="1:20" s="68" customFormat="1" ht="12.9" customHeight="1" x14ac:dyDescent="0.2">
      <c r="A36" s="6" t="s">
        <v>88</v>
      </c>
      <c r="B36" s="6"/>
      <c r="C36" s="3"/>
      <c r="D36" s="6" t="s">
        <v>89</v>
      </c>
      <c r="E36" s="3"/>
      <c r="F36" s="3"/>
      <c r="H36" s="3"/>
      <c r="I36" s="3"/>
      <c r="J36" s="3"/>
      <c r="K36" s="69"/>
      <c r="L36" s="70"/>
      <c r="M36" s="69"/>
      <c r="N36" s="38"/>
      <c r="O36" s="69"/>
      <c r="P36" s="5"/>
      <c r="Q36" s="5"/>
      <c r="R36" s="5"/>
      <c r="S36" s="5"/>
      <c r="T36" s="71"/>
    </row>
    <row r="37" spans="1:20" x14ac:dyDescent="0.2">
      <c r="D37" s="6" t="s">
        <v>119</v>
      </c>
    </row>
  </sheetData>
  <mergeCells count="17">
    <mergeCell ref="C25:C29"/>
    <mergeCell ref="D25:D29"/>
    <mergeCell ref="C31:C35"/>
    <mergeCell ref="D31:D35"/>
    <mergeCell ref="C19:C23"/>
    <mergeCell ref="D19:D23"/>
    <mergeCell ref="A1:T1"/>
    <mergeCell ref="A5:B5"/>
    <mergeCell ref="C7:C11"/>
    <mergeCell ref="D7:D11"/>
    <mergeCell ref="C13:C17"/>
    <mergeCell ref="D13:D17"/>
    <mergeCell ref="C2:D2"/>
    <mergeCell ref="A3:B4"/>
    <mergeCell ref="P3:P4"/>
    <mergeCell ref="Q3:S3"/>
    <mergeCell ref="T3:T4"/>
  </mergeCells>
  <phoneticPr fontId="3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水道供給状況(R6)</vt:lpstr>
      <vt:lpstr>水道供給状況(R5)</vt:lpstr>
      <vt:lpstr>水道供給状況(R4)</vt:lpstr>
      <vt:lpstr>水道供給状況(R3)</vt:lpstr>
      <vt:lpstr>下水道施設及び処理状況(R6) </vt:lpstr>
      <vt:lpstr>下水道施設及び処理状況(R5)</vt:lpstr>
      <vt:lpstr>下水道施設及び処理状況(R4)</vt:lpstr>
      <vt:lpstr>下水道施設及び処理状況(R3)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2024-02-05T02:01:20Z</cp:lastPrinted>
  <dcterms:created xsi:type="dcterms:W3CDTF">2020-04-02T06:58:42Z</dcterms:created>
  <dcterms:modified xsi:type="dcterms:W3CDTF">2025-12-15T23:43:10Z</dcterms:modified>
</cp:coreProperties>
</file>