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B0AE8A05-EF08-455D-B08E-8484D4514FFA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(1)" sheetId="5" r:id="rId1"/>
  </sheets>
  <definedNames>
    <definedName name="_xlnm._FilterDatabase" localSheetId="0" hidden="1">'(1)'!$A$2:$GS$113</definedName>
    <definedName name="_xlnm.Print_Area" localSheetId="0">'(1)'!$A$1:$AL$113</definedName>
    <definedName name="_xlnm.Print_Titles" localSheetId="0">'(1)'!$2:$4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112" i="5" l="1"/>
  <c r="GO112" i="5"/>
  <c r="GN112" i="5"/>
  <c r="GM112" i="5"/>
  <c r="GL112" i="5"/>
  <c r="GK112" i="5"/>
  <c r="GJ112" i="5"/>
  <c r="GI112" i="5"/>
  <c r="GH112" i="5"/>
  <c r="GG112" i="5"/>
  <c r="GF112" i="5"/>
  <c r="GE112" i="5"/>
  <c r="GD112" i="5"/>
  <c r="GC112" i="5"/>
  <c r="GB112" i="5"/>
  <c r="GA112" i="5"/>
  <c r="FZ112" i="5"/>
  <c r="FY112" i="5"/>
  <c r="FX112" i="5"/>
  <c r="FW112" i="5"/>
  <c r="FV112" i="5"/>
  <c r="FU112" i="5"/>
  <c r="FT112" i="5"/>
  <c r="FS112" i="5"/>
  <c r="FR112" i="5"/>
  <c r="FQ112" i="5"/>
  <c r="FP112" i="5"/>
  <c r="FO112" i="5"/>
  <c r="FN112" i="5"/>
  <c r="FM112" i="5"/>
  <c r="FL112" i="5"/>
  <c r="FK112" i="5"/>
  <c r="FJ112" i="5"/>
  <c r="FI112" i="5"/>
  <c r="FH112" i="5"/>
  <c r="FG112" i="5"/>
  <c r="FF112" i="5"/>
  <c r="FE112" i="5"/>
  <c r="FD112" i="5"/>
  <c r="FC112" i="5"/>
  <c r="FB112" i="5"/>
  <c r="FA112" i="5"/>
  <c r="EZ112" i="5"/>
  <c r="EY112" i="5"/>
  <c r="EX112" i="5"/>
  <c r="EW112" i="5"/>
  <c r="EV112" i="5"/>
  <c r="EU112" i="5"/>
  <c r="ET112" i="5"/>
  <c r="ES112" i="5"/>
  <c r="ER112" i="5"/>
  <c r="EQ112" i="5"/>
  <c r="EP112" i="5"/>
  <c r="EO112" i="5"/>
  <c r="EN112" i="5"/>
  <c r="EM112" i="5"/>
  <c r="EL112" i="5"/>
  <c r="EK112" i="5"/>
  <c r="EJ112" i="5"/>
  <c r="EI112" i="5"/>
  <c r="EH112" i="5"/>
  <c r="EG112" i="5"/>
  <c r="EF112" i="5"/>
  <c r="EE112" i="5"/>
  <c r="EC112" i="5"/>
  <c r="EB112" i="5"/>
  <c r="EA112" i="5"/>
  <c r="DZ112" i="5"/>
  <c r="DY112" i="5"/>
  <c r="DX112" i="5"/>
  <c r="DV112" i="5"/>
  <c r="DU112" i="5"/>
  <c r="DT112" i="5"/>
  <c r="DS112" i="5"/>
  <c r="DR112" i="5"/>
  <c r="DP112" i="5"/>
  <c r="DO112" i="5"/>
  <c r="DN112" i="5"/>
  <c r="DM112" i="5"/>
  <c r="DL112" i="5"/>
  <c r="DK112" i="5"/>
  <c r="DJ112" i="5"/>
  <c r="DI112" i="5"/>
  <c r="DH112" i="5"/>
  <c r="DG112" i="5"/>
  <c r="DF112" i="5"/>
  <c r="DE112" i="5"/>
  <c r="DD112" i="5"/>
  <c r="DC112" i="5"/>
  <c r="DB112" i="5"/>
  <c r="DA112" i="5"/>
  <c r="CZ112" i="5"/>
  <c r="CY112" i="5"/>
  <c r="CX112" i="5"/>
  <c r="CW112" i="5"/>
  <c r="CU112" i="5"/>
  <c r="CS112" i="5"/>
  <c r="CR112" i="5"/>
  <c r="CQ112" i="5"/>
  <c r="CP112" i="5"/>
  <c r="CO112" i="5"/>
  <c r="CN112" i="5"/>
  <c r="CM112" i="5"/>
  <c r="CL112" i="5"/>
  <c r="CK112" i="5"/>
  <c r="CH112" i="5"/>
  <c r="CG112" i="5"/>
  <c r="CF112" i="5"/>
  <c r="CE112" i="5"/>
  <c r="CD112" i="5"/>
  <c r="CC112" i="5"/>
  <c r="CB112" i="5"/>
  <c r="CA112" i="5"/>
  <c r="BZ112" i="5"/>
  <c r="BY112" i="5"/>
  <c r="BX112" i="5"/>
  <c r="BW112" i="5"/>
  <c r="BU112" i="5"/>
  <c r="BR112" i="5"/>
  <c r="BQ112" i="5"/>
  <c r="BP112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Z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K112" i="5"/>
  <c r="J112" i="5"/>
  <c r="GR111" i="5"/>
  <c r="GR110" i="5"/>
  <c r="GR109" i="5"/>
  <c r="GR108" i="5"/>
  <c r="GR107" i="5"/>
  <c r="GR106" i="5"/>
  <c r="GR105" i="5"/>
  <c r="GR104" i="5"/>
  <c r="GR103" i="5"/>
  <c r="GR102" i="5"/>
  <c r="GR101" i="5"/>
  <c r="GR100" i="5"/>
  <c r="GR99" i="5"/>
  <c r="GR98" i="5"/>
  <c r="GR97" i="5"/>
  <c r="GR96" i="5"/>
  <c r="GR95" i="5"/>
  <c r="GR94" i="5"/>
  <c r="GR93" i="5"/>
  <c r="GR92" i="5"/>
  <c r="GR91" i="5"/>
  <c r="GR90" i="5"/>
  <c r="GR89" i="5"/>
  <c r="GR88" i="5"/>
  <c r="GR87" i="5"/>
  <c r="GR86" i="5"/>
  <c r="GR85" i="5"/>
  <c r="GR84" i="5"/>
  <c r="GR83" i="5"/>
  <c r="GR82" i="5"/>
  <c r="GR81" i="5"/>
  <c r="GR80" i="5"/>
  <c r="GR79" i="5"/>
  <c r="GR78" i="5"/>
  <c r="GR77" i="5"/>
  <c r="GR76" i="5"/>
  <c r="GR75" i="5"/>
  <c r="GR74" i="5"/>
  <c r="GR73" i="5"/>
  <c r="GR72" i="5"/>
  <c r="GR71" i="5"/>
  <c r="GR70" i="5"/>
  <c r="GR69" i="5"/>
  <c r="GR68" i="5"/>
  <c r="GR67" i="5"/>
  <c r="GR66" i="5"/>
  <c r="GR65" i="5"/>
  <c r="GR64" i="5"/>
  <c r="GR63" i="5"/>
  <c r="GR62" i="5"/>
  <c r="GR61" i="5"/>
  <c r="GR60" i="5"/>
  <c r="GR59" i="5"/>
  <c r="GR58" i="5"/>
  <c r="GR57" i="5"/>
  <c r="GR56" i="5"/>
  <c r="GR55" i="5"/>
  <c r="GR54" i="5"/>
  <c r="GR53" i="5"/>
  <c r="GR52" i="5"/>
  <c r="GR51" i="5"/>
  <c r="GR50" i="5"/>
  <c r="GR49" i="5"/>
  <c r="GR48" i="5"/>
  <c r="GR47" i="5"/>
  <c r="GR46" i="5"/>
  <c r="GR45" i="5"/>
  <c r="GR44" i="5"/>
  <c r="GR43" i="5"/>
  <c r="GR42" i="5"/>
  <c r="GR41" i="5"/>
  <c r="GR40" i="5"/>
  <c r="GR39" i="5"/>
  <c r="GR38" i="5"/>
  <c r="GR37" i="5"/>
  <c r="GR36" i="5"/>
  <c r="GR35" i="5"/>
  <c r="GR34" i="5"/>
  <c r="GR33" i="5"/>
  <c r="GR32" i="5"/>
  <c r="GR31" i="5"/>
  <c r="BV30" i="5"/>
  <c r="BT30" i="5"/>
  <c r="BS30" i="5"/>
  <c r="BS112" i="5" s="1"/>
  <c r="AB30" i="5"/>
  <c r="AB112" i="5" s="1"/>
  <c r="Y30" i="5"/>
  <c r="L30" i="5"/>
  <c r="G30" i="5"/>
  <c r="GR30" i="5" s="1"/>
  <c r="GR29" i="5"/>
  <c r="GR28" i="5"/>
  <c r="CJ27" i="5"/>
  <c r="CJ112" i="5" s="1"/>
  <c r="Y27" i="5"/>
  <c r="H27" i="5"/>
  <c r="GR27" i="5" s="1"/>
  <c r="GR26" i="5"/>
  <c r="GR25" i="5"/>
  <c r="GR24" i="5"/>
  <c r="GR23" i="5"/>
  <c r="GR22" i="5"/>
  <c r="GR21" i="5"/>
  <c r="ED20" i="5"/>
  <c r="ED112" i="5" s="1"/>
  <c r="DW20" i="5"/>
  <c r="DW112" i="5" s="1"/>
  <c r="DQ20" i="5"/>
  <c r="DQ112" i="5" s="1"/>
  <c r="BV20" i="5"/>
  <c r="BT20" i="5"/>
  <c r="Y20" i="5"/>
  <c r="I20" i="5"/>
  <c r="I112" i="5" s="1"/>
  <c r="G20" i="5"/>
  <c r="GR20" i="5" s="1"/>
  <c r="GR19" i="5"/>
  <c r="GR18" i="5"/>
  <c r="GR17" i="5"/>
  <c r="GR16" i="5"/>
  <c r="GR15" i="5"/>
  <c r="GR14" i="5"/>
  <c r="GR13" i="5"/>
  <c r="GR12" i="5"/>
  <c r="GR11" i="5"/>
  <c r="BV10" i="5"/>
  <c r="BV112" i="5" s="1"/>
  <c r="BT10" i="5"/>
  <c r="BT112" i="5" s="1"/>
  <c r="Y10" i="5"/>
  <c r="GR10" i="5" s="1"/>
  <c r="GR9" i="5"/>
  <c r="GR8" i="5"/>
  <c r="CV7" i="5"/>
  <c r="CV112" i="5" s="1"/>
  <c r="CT7" i="5"/>
  <c r="CT112" i="5" s="1"/>
  <c r="CI7" i="5"/>
  <c r="CI112" i="5" s="1"/>
  <c r="AA7" i="5"/>
  <c r="AA112" i="5" s="1"/>
  <c r="Y7" i="5"/>
  <c r="Y112" i="5" s="1"/>
  <c r="L7" i="5"/>
  <c r="L112" i="5" s="1"/>
  <c r="H7" i="5"/>
  <c r="G7" i="5"/>
  <c r="GR6" i="5"/>
  <c r="H5" i="5"/>
  <c r="GR7" i="5" l="1"/>
  <c r="G112" i="5"/>
  <c r="H112" i="5"/>
  <c r="GR5" i="5"/>
  <c r="GR112" i="5" s="1"/>
</calcChain>
</file>

<file path=xl/sharedStrings.xml><?xml version="1.0" encoding="utf-8"?>
<sst xmlns="http://schemas.openxmlformats.org/spreadsheetml/2006/main" count="914" uniqueCount="148">
  <si>
    <t>ベースライト</t>
    <phoneticPr fontId="1"/>
  </si>
  <si>
    <t>40形×１灯</t>
    <rPh sb="2" eb="3">
      <t>ガタ</t>
    </rPh>
    <rPh sb="5" eb="6">
      <t>トウ</t>
    </rPh>
    <phoneticPr fontId="1"/>
  </si>
  <si>
    <t>40形×2灯</t>
    <rPh sb="2" eb="3">
      <t>ガタ</t>
    </rPh>
    <rPh sb="5" eb="6">
      <t>トウ</t>
    </rPh>
    <phoneticPr fontId="1"/>
  </si>
  <si>
    <t>20形×1灯</t>
    <rPh sb="2" eb="3">
      <t>ガタ</t>
    </rPh>
    <rPh sb="5" eb="6">
      <t>トウ</t>
    </rPh>
    <phoneticPr fontId="1"/>
  </si>
  <si>
    <t>20形×2灯</t>
    <rPh sb="2" eb="3">
      <t>ガタ</t>
    </rPh>
    <rPh sb="5" eb="6">
      <t>トウ</t>
    </rPh>
    <phoneticPr fontId="1"/>
  </si>
  <si>
    <t>非常灯兼用ベースライト</t>
    <rPh sb="0" eb="3">
      <t>ヒジョウトウ</t>
    </rPh>
    <rPh sb="3" eb="5">
      <t>ケンヨウ</t>
    </rPh>
    <phoneticPr fontId="1"/>
  </si>
  <si>
    <t>ガード付非常灯兼用ベースライト</t>
    <rPh sb="3" eb="4">
      <t>ツ</t>
    </rPh>
    <rPh sb="4" eb="7">
      <t>ヒジョウトウ</t>
    </rPh>
    <rPh sb="7" eb="9">
      <t>ケンヨウ</t>
    </rPh>
    <phoneticPr fontId="1"/>
  </si>
  <si>
    <t>ガード付ベースライト</t>
    <rPh sb="3" eb="4">
      <t>ツ</t>
    </rPh>
    <phoneticPr fontId="1"/>
  </si>
  <si>
    <t>□275＝□690</t>
    <phoneticPr fontId="1"/>
  </si>
  <si>
    <t>スクエア
ベースライト</t>
    <phoneticPr fontId="1"/>
  </si>
  <si>
    <t>100φ～300φ</t>
    <phoneticPr fontId="1"/>
  </si>
  <si>
    <t>ブラケット
ライト</t>
    <phoneticPr fontId="1"/>
  </si>
  <si>
    <t>キッチンラライト含</t>
    <rPh sb="8" eb="9">
      <t>ガン</t>
    </rPh>
    <phoneticPr fontId="1"/>
  </si>
  <si>
    <t>スポット
ライト</t>
    <phoneticPr fontId="1"/>
  </si>
  <si>
    <t>100形～550形</t>
    <rPh sb="3" eb="4">
      <t>ガタ</t>
    </rPh>
    <rPh sb="8" eb="9">
      <t>ガタ</t>
    </rPh>
    <phoneticPr fontId="1"/>
  </si>
  <si>
    <t>黒板等
40W×1灯</t>
    <rPh sb="0" eb="3">
      <t>コクバントウ</t>
    </rPh>
    <rPh sb="9" eb="10">
      <t>トウ</t>
    </rPh>
    <phoneticPr fontId="1"/>
  </si>
  <si>
    <t>シーリング
ライト</t>
    <phoneticPr fontId="1"/>
  </si>
  <si>
    <t>ペンダント
ライト</t>
    <phoneticPr fontId="1"/>
  </si>
  <si>
    <t>高天井器具
(DL含）</t>
    <rPh sb="0" eb="3">
      <t>タカテンジョウ</t>
    </rPh>
    <rPh sb="3" eb="5">
      <t>キグ</t>
    </rPh>
    <rPh sb="9" eb="10">
      <t>フク</t>
    </rPh>
    <phoneticPr fontId="1"/>
  </si>
  <si>
    <t>外灯
（ポール）</t>
    <rPh sb="0" eb="2">
      <t>ガイトウ</t>
    </rPh>
    <phoneticPr fontId="1"/>
  </si>
  <si>
    <t>防犯灯</t>
    <rPh sb="0" eb="3">
      <t>ボウハントウ</t>
    </rPh>
    <phoneticPr fontId="1"/>
  </si>
  <si>
    <t>投光器</t>
    <rPh sb="0" eb="2">
      <t>トウコウ</t>
    </rPh>
    <rPh sb="2" eb="3">
      <t>キ</t>
    </rPh>
    <phoneticPr fontId="1"/>
  </si>
  <si>
    <t>非常灯</t>
    <rPh sb="0" eb="3">
      <t>ヒジョウトウ</t>
    </rPh>
    <phoneticPr fontId="1"/>
  </si>
  <si>
    <t>誘導灯</t>
    <rPh sb="0" eb="3">
      <t>ユウドウトウ</t>
    </rPh>
    <phoneticPr fontId="1"/>
  </si>
  <si>
    <t>非常灯兼用
階段灯</t>
    <rPh sb="0" eb="5">
      <t>ヒジョウトウケンヨウ</t>
    </rPh>
    <rPh sb="6" eb="8">
      <t>カイダン</t>
    </rPh>
    <rPh sb="8" eb="9">
      <t>トウ</t>
    </rPh>
    <phoneticPr fontId="1"/>
  </si>
  <si>
    <t>放送中
表示灯</t>
    <rPh sb="0" eb="3">
      <t>ホウソウチュウ</t>
    </rPh>
    <rPh sb="4" eb="7">
      <t>ヒョウジトウ</t>
    </rPh>
    <phoneticPr fontId="1"/>
  </si>
  <si>
    <t>ポール
(老朽箇所)</t>
    <rPh sb="5" eb="9">
      <t>ロウキュウカショ</t>
    </rPh>
    <phoneticPr fontId="1"/>
  </si>
  <si>
    <t>屋内　吊り</t>
    <rPh sb="0" eb="2">
      <t>オクナイ</t>
    </rPh>
    <rPh sb="3" eb="4">
      <t>ツ</t>
    </rPh>
    <phoneticPr fontId="1"/>
  </si>
  <si>
    <t>屋内　直付</t>
    <rPh sb="0" eb="2">
      <t>オクナイ</t>
    </rPh>
    <rPh sb="3" eb="5">
      <t>ジカヅ</t>
    </rPh>
    <phoneticPr fontId="1"/>
  </si>
  <si>
    <t>屋内　埋込</t>
    <rPh sb="0" eb="2">
      <t>オクナイ</t>
    </rPh>
    <rPh sb="3" eb="5">
      <t>ウメコミ</t>
    </rPh>
    <phoneticPr fontId="1"/>
  </si>
  <si>
    <t>屋外　直付</t>
    <rPh sb="0" eb="2">
      <t>オクガイ</t>
    </rPh>
    <rPh sb="3" eb="5">
      <t>ジカヅ</t>
    </rPh>
    <phoneticPr fontId="1"/>
  </si>
  <si>
    <t>屋外　吊り</t>
    <rPh sb="0" eb="2">
      <t>オクガイ</t>
    </rPh>
    <rPh sb="3" eb="4">
      <t>ツ</t>
    </rPh>
    <phoneticPr fontId="1"/>
  </si>
  <si>
    <t>屋外　埋込</t>
    <rPh sb="0" eb="2">
      <t>オクガイ</t>
    </rPh>
    <rPh sb="3" eb="5">
      <t>ウメコミ</t>
    </rPh>
    <phoneticPr fontId="1"/>
  </si>
  <si>
    <t>その他</t>
    <rPh sb="2" eb="3">
      <t>タ</t>
    </rPh>
    <phoneticPr fontId="1"/>
  </si>
  <si>
    <t>施設名</t>
    <rPh sb="0" eb="2">
      <t>シセツ</t>
    </rPh>
    <rPh sb="2" eb="3">
      <t>メイ</t>
    </rPh>
    <phoneticPr fontId="1"/>
  </si>
  <si>
    <t>番号</t>
    <rPh sb="0" eb="2">
      <t>バンゴウ</t>
    </rPh>
    <phoneticPr fontId="1"/>
  </si>
  <si>
    <t>ダウン
ライト</t>
    <phoneticPr fontId="1"/>
  </si>
  <si>
    <t>古賀小学校</t>
  </si>
  <si>
    <t>日見小学校</t>
  </si>
  <si>
    <t>諏訪小学校</t>
  </si>
  <si>
    <t>桜町小学校</t>
  </si>
  <si>
    <t>西坂小学校</t>
  </si>
  <si>
    <t>愛宕小学校</t>
  </si>
  <si>
    <t>茂木小学校</t>
  </si>
  <si>
    <t>大浦小学校</t>
  </si>
  <si>
    <t>戸町小学校</t>
  </si>
  <si>
    <t>小ヶ倉小学校</t>
  </si>
  <si>
    <t>土井首小学校</t>
  </si>
  <si>
    <t>西山台小学校</t>
  </si>
  <si>
    <t>南陽小学校本校</t>
  </si>
  <si>
    <t>南長崎小学校</t>
  </si>
  <si>
    <t>香焼小学校</t>
  </si>
  <si>
    <t>蚊焼小学校</t>
  </si>
  <si>
    <t>為石小学校</t>
  </si>
  <si>
    <t>晴海台小学校</t>
  </si>
  <si>
    <t>川原小学校</t>
  </si>
  <si>
    <t>高城台小学校</t>
  </si>
  <si>
    <t>東長崎中学校</t>
  </si>
  <si>
    <t>日見中学校</t>
  </si>
  <si>
    <t>茂木中学校</t>
  </si>
  <si>
    <t>戸町中学校</t>
  </si>
  <si>
    <t>土井首中学校本校</t>
  </si>
  <si>
    <t>橘中学校</t>
  </si>
  <si>
    <t>香焼中学校</t>
  </si>
  <si>
    <t>三和中学校</t>
  </si>
  <si>
    <t>校舎</t>
    <rPh sb="0" eb="2">
      <t>コウシャ</t>
    </rPh>
    <phoneticPr fontId="1"/>
  </si>
  <si>
    <t>体育館</t>
    <rPh sb="0" eb="3">
      <t>タイイクカン</t>
    </rPh>
    <phoneticPr fontId="1"/>
  </si>
  <si>
    <t>建物</t>
    <rPh sb="0" eb="2">
      <t>タテモノ</t>
    </rPh>
    <phoneticPr fontId="1"/>
  </si>
  <si>
    <t>戸石小学校</t>
  </si>
  <si>
    <t>プール</t>
    <phoneticPr fontId="1"/>
  </si>
  <si>
    <t>諏訪小学校</t>
    <phoneticPr fontId="1"/>
  </si>
  <si>
    <t>深堀小学校</t>
    <phoneticPr fontId="1"/>
  </si>
  <si>
    <t>橘小学校</t>
    <phoneticPr fontId="1"/>
  </si>
  <si>
    <t>武道場</t>
    <rPh sb="0" eb="3">
      <t>ブドウジョウ</t>
    </rPh>
    <phoneticPr fontId="1"/>
  </si>
  <si>
    <t>小島中学校</t>
    <phoneticPr fontId="1"/>
  </si>
  <si>
    <t>深堀中学校</t>
    <phoneticPr fontId="1"/>
  </si>
  <si>
    <t>小ヶ倉中学校</t>
    <phoneticPr fontId="1"/>
  </si>
  <si>
    <t>梅香崎中学校</t>
    <rPh sb="0" eb="3">
      <t>ウメガサキ</t>
    </rPh>
    <rPh sb="3" eb="6">
      <t>チュウガッコウ</t>
    </rPh>
    <phoneticPr fontId="1"/>
  </si>
  <si>
    <t>小ヶ倉中学校</t>
    <rPh sb="0" eb="3">
      <t>コガクラ</t>
    </rPh>
    <rPh sb="3" eb="6">
      <t>チュウガッコウ</t>
    </rPh>
    <phoneticPr fontId="1"/>
  </si>
  <si>
    <t>・ 40W×3灯用　屋内用　直付　6台</t>
    <rPh sb="7" eb="8">
      <t>トウ</t>
    </rPh>
    <rPh sb="8" eb="9">
      <t>ヨウ</t>
    </rPh>
    <rPh sb="10" eb="12">
      <t>オクナイ</t>
    </rPh>
    <rPh sb="12" eb="13">
      <t>ヨウ</t>
    </rPh>
    <rPh sb="14" eb="15">
      <t>ジカ</t>
    </rPh>
    <rPh sb="15" eb="16">
      <t>ツ</t>
    </rPh>
    <rPh sb="18" eb="19">
      <t>ダイ</t>
    </rPh>
    <phoneticPr fontId="1"/>
  </si>
  <si>
    <t>・倉庫　ガード付きベースライト　40形×1灯　屋外用　直付　1台</t>
    <rPh sb="1" eb="3">
      <t>ソウコ</t>
    </rPh>
    <rPh sb="23" eb="25">
      <t>オクガイ</t>
    </rPh>
    <rPh sb="25" eb="26">
      <t>ヨウ</t>
    </rPh>
    <rPh sb="27" eb="29">
      <t>チョクツ</t>
    </rPh>
    <rPh sb="31" eb="32">
      <t>ダイ</t>
    </rPh>
    <phoneticPr fontId="1"/>
  </si>
  <si>
    <t>・ガード付きベースライト　110形×2灯　屋内用　直付　11台</t>
    <rPh sb="4" eb="5">
      <t>ツ</t>
    </rPh>
    <rPh sb="16" eb="17">
      <t>カタチ</t>
    </rPh>
    <rPh sb="19" eb="20">
      <t>トウ</t>
    </rPh>
    <rPh sb="21" eb="24">
      <t>オクナイヨウ</t>
    </rPh>
    <rPh sb="25" eb="27">
      <t>ジカヅ</t>
    </rPh>
    <rPh sb="30" eb="31">
      <t>ダイ</t>
    </rPh>
    <phoneticPr fontId="1"/>
  </si>
  <si>
    <t>・ベースライト　110形×1灯　屋内用　吊り　5台</t>
    <rPh sb="11" eb="12">
      <t>カタチ</t>
    </rPh>
    <rPh sb="14" eb="15">
      <t>トウ</t>
    </rPh>
    <rPh sb="16" eb="19">
      <t>オクナイヨウ</t>
    </rPh>
    <rPh sb="20" eb="21">
      <t>ツ</t>
    </rPh>
    <rPh sb="24" eb="25">
      <t>ダイ</t>
    </rPh>
    <phoneticPr fontId="1"/>
  </si>
  <si>
    <t>・40ｗ×3灯　屋内用　埋込　6台</t>
    <rPh sb="8" eb="11">
      <t>オクナイヨウ</t>
    </rPh>
    <rPh sb="12" eb="14">
      <t>ウメコミ</t>
    </rPh>
    <rPh sb="16" eb="17">
      <t>ダイ</t>
    </rPh>
    <phoneticPr fontId="1"/>
  </si>
  <si>
    <t>・40ｗ×3灯　屋内用　埋込　7台</t>
    <rPh sb="8" eb="11">
      <t>オクナイヨウ</t>
    </rPh>
    <rPh sb="12" eb="14">
      <t>ウメコミ</t>
    </rPh>
    <rPh sb="16" eb="17">
      <t>ダイ</t>
    </rPh>
    <phoneticPr fontId="1"/>
  </si>
  <si>
    <t>・40W×3灯　屋内用　直付　13台</t>
    <rPh sb="6" eb="7">
      <t>トウ</t>
    </rPh>
    <rPh sb="8" eb="11">
      <t>オクナイヨウ</t>
    </rPh>
    <rPh sb="12" eb="14">
      <t>ジカヅ</t>
    </rPh>
    <rPh sb="17" eb="18">
      <t>ダイ</t>
    </rPh>
    <phoneticPr fontId="1"/>
  </si>
  <si>
    <t>・40W×3灯　屋内用　直付　2台</t>
    <rPh sb="6" eb="7">
      <t>トウ</t>
    </rPh>
    <rPh sb="8" eb="11">
      <t>オクナイヨウ</t>
    </rPh>
    <rPh sb="12" eb="14">
      <t>ジカヅ</t>
    </rPh>
    <rPh sb="16" eb="17">
      <t>ダイ</t>
    </rPh>
    <phoneticPr fontId="1"/>
  </si>
  <si>
    <t>・ベースライト　110形×2灯　屋内用　直付　8台</t>
    <rPh sb="11" eb="12">
      <t>カタチ</t>
    </rPh>
    <rPh sb="14" eb="15">
      <t>トウ</t>
    </rPh>
    <rPh sb="16" eb="19">
      <t>オクナイヨウ</t>
    </rPh>
    <rPh sb="20" eb="22">
      <t>ジカヅ</t>
    </rPh>
    <rPh sb="24" eb="25">
      <t>ダイ</t>
    </rPh>
    <phoneticPr fontId="1"/>
  </si>
  <si>
    <t>日吉小中学校（併設校）</t>
    <rPh sb="3" eb="4">
      <t>チュウ</t>
    </rPh>
    <rPh sb="7" eb="9">
      <t>ヘイセツ</t>
    </rPh>
    <rPh sb="9" eb="10">
      <t>コウ</t>
    </rPh>
    <phoneticPr fontId="6"/>
  </si>
  <si>
    <t>伊王島小中学校（併設校）</t>
    <rPh sb="4" eb="5">
      <t>チュウ</t>
    </rPh>
    <phoneticPr fontId="1"/>
  </si>
  <si>
    <t>高島小中学校（併設校）</t>
    <rPh sb="3" eb="4">
      <t>チュウ</t>
    </rPh>
    <phoneticPr fontId="1"/>
  </si>
  <si>
    <t>野母崎小中学校（一貫校）</t>
    <rPh sb="4" eb="5">
      <t>チュウ</t>
    </rPh>
    <phoneticPr fontId="1"/>
  </si>
  <si>
    <t>・40W×3灯　屋内用　埋込　10台</t>
    <rPh sb="6" eb="7">
      <t>トウ</t>
    </rPh>
    <rPh sb="8" eb="11">
      <t>オクナイヨウ</t>
    </rPh>
    <rPh sb="12" eb="14">
      <t>ウメコミ</t>
    </rPh>
    <rPh sb="17" eb="18">
      <t>ダイ</t>
    </rPh>
    <phoneticPr fontId="1"/>
  </si>
  <si>
    <t>・40W×3灯　屋内用　直付　3台</t>
    <rPh sb="6" eb="7">
      <t>トウ</t>
    </rPh>
    <rPh sb="8" eb="11">
      <t>オクナイヨウ</t>
    </rPh>
    <rPh sb="12" eb="14">
      <t>ジカヅ</t>
    </rPh>
    <rPh sb="16" eb="17">
      <t>ダイ</t>
    </rPh>
    <phoneticPr fontId="1"/>
  </si>
  <si>
    <t>・40W×3灯　屋内用　直付　1台
・40W×3灯　屋内用　埋込　21台
・40W×4灯　屋内用　埋込　4台</t>
    <rPh sb="6" eb="7">
      <t>トウ</t>
    </rPh>
    <rPh sb="8" eb="11">
      <t>オクナイヨウ</t>
    </rPh>
    <rPh sb="12" eb="14">
      <t>ジカヅ</t>
    </rPh>
    <rPh sb="16" eb="17">
      <t>ダイ</t>
    </rPh>
    <rPh sb="24" eb="25">
      <t>トウ</t>
    </rPh>
    <rPh sb="26" eb="29">
      <t>オクナイヨウ</t>
    </rPh>
    <rPh sb="30" eb="32">
      <t>ウメコミ</t>
    </rPh>
    <rPh sb="35" eb="36">
      <t>ダイ</t>
    </rPh>
    <rPh sb="43" eb="44">
      <t>トウ</t>
    </rPh>
    <rPh sb="45" eb="48">
      <t>オクナイヨウ</t>
    </rPh>
    <rPh sb="49" eb="51">
      <t>ウメコミ</t>
    </rPh>
    <rPh sb="53" eb="54">
      <t>ダイ</t>
    </rPh>
    <phoneticPr fontId="1"/>
  </si>
  <si>
    <t>・水銀灯　屋内用　直付　13台</t>
    <rPh sb="1" eb="4">
      <t>スイギントウ</t>
    </rPh>
    <rPh sb="5" eb="8">
      <t>オクナイヨウ</t>
    </rPh>
    <rPh sb="9" eb="10">
      <t>ジカ</t>
    </rPh>
    <rPh sb="10" eb="11">
      <t>ヅ</t>
    </rPh>
    <rPh sb="14" eb="15">
      <t>ダイ</t>
    </rPh>
    <phoneticPr fontId="1"/>
  </si>
  <si>
    <t>・体育館天井照明　屋内用　直付　16台</t>
    <rPh sb="1" eb="4">
      <t>タイイクカン</t>
    </rPh>
    <rPh sb="4" eb="6">
      <t>テンジョウ</t>
    </rPh>
    <rPh sb="6" eb="8">
      <t>ショウメイ</t>
    </rPh>
    <rPh sb="9" eb="12">
      <t>オクナイヨウ</t>
    </rPh>
    <rPh sb="13" eb="15">
      <t>ジカヅ</t>
    </rPh>
    <rPh sb="18" eb="19">
      <t>ダイ</t>
    </rPh>
    <phoneticPr fontId="1"/>
  </si>
  <si>
    <t>施設合計</t>
    <rPh sb="0" eb="2">
      <t>シセツ</t>
    </rPh>
    <rPh sb="2" eb="4">
      <t>ゴウケイ</t>
    </rPh>
    <phoneticPr fontId="1"/>
  </si>
  <si>
    <t>・15W×1灯　屋内用　直付　2台</t>
    <rPh sb="6" eb="7">
      <t>トウ</t>
    </rPh>
    <rPh sb="8" eb="11">
      <t>オクナイヨウ</t>
    </rPh>
    <rPh sb="12" eb="14">
      <t>ジカヅ</t>
    </rPh>
    <rPh sb="16" eb="17">
      <t>ダイ</t>
    </rPh>
    <phoneticPr fontId="1"/>
  </si>
  <si>
    <t>住所</t>
    <rPh sb="0" eb="2">
      <t>ジュウショ</t>
    </rPh>
    <phoneticPr fontId="1"/>
  </si>
  <si>
    <t>長崎市戸石町1281番地</t>
    <rPh sb="0" eb="3">
      <t>ナガサキシ</t>
    </rPh>
    <rPh sb="3" eb="4">
      <t>ナガト</t>
    </rPh>
    <rPh sb="4" eb="5">
      <t>イシ</t>
    </rPh>
    <rPh sb="5" eb="6">
      <t>マチ</t>
    </rPh>
    <rPh sb="10" eb="12">
      <t>バンチ</t>
    </rPh>
    <phoneticPr fontId="1"/>
  </si>
  <si>
    <t>長崎市松原町2462番地</t>
    <rPh sb="0" eb="3">
      <t>ナガサキシ</t>
    </rPh>
    <rPh sb="3" eb="5">
      <t>マツハラ</t>
    </rPh>
    <rPh sb="5" eb="6">
      <t>マチ</t>
    </rPh>
    <rPh sb="10" eb="12">
      <t>バンチ</t>
    </rPh>
    <phoneticPr fontId="1"/>
  </si>
  <si>
    <t>長崎市諏訪町7番13号</t>
    <rPh sb="0" eb="3">
      <t>ナガサキシ</t>
    </rPh>
    <rPh sb="3" eb="5">
      <t>スワ</t>
    </rPh>
    <rPh sb="5" eb="6">
      <t>マチ</t>
    </rPh>
    <rPh sb="7" eb="8">
      <t>バン</t>
    </rPh>
    <rPh sb="10" eb="11">
      <t>ゴウ</t>
    </rPh>
    <phoneticPr fontId="1"/>
  </si>
  <si>
    <t>長崎市勝山町30番地1</t>
    <rPh sb="0" eb="3">
      <t>ナガサキシ</t>
    </rPh>
    <rPh sb="3" eb="5">
      <t>カツヤマ</t>
    </rPh>
    <rPh sb="5" eb="6">
      <t>マチ</t>
    </rPh>
    <rPh sb="8" eb="9">
      <t>バン</t>
    </rPh>
    <rPh sb="9" eb="10">
      <t>チ</t>
    </rPh>
    <phoneticPr fontId="1"/>
  </si>
  <si>
    <t>長崎市御船蔵町6番53号</t>
    <rPh sb="0" eb="3">
      <t>ナガサキシ</t>
    </rPh>
    <rPh sb="3" eb="6">
      <t>オフナグラ</t>
    </rPh>
    <rPh sb="6" eb="7">
      <t>マチ</t>
    </rPh>
    <rPh sb="8" eb="9">
      <t>バン</t>
    </rPh>
    <rPh sb="11" eb="12">
      <t>ゴウ</t>
    </rPh>
    <phoneticPr fontId="1"/>
  </si>
  <si>
    <t>長崎市白木町17番1号</t>
    <rPh sb="0" eb="3">
      <t>ナガサキシ</t>
    </rPh>
    <rPh sb="3" eb="5">
      <t>シラキ</t>
    </rPh>
    <rPh sb="5" eb="6">
      <t>マチ</t>
    </rPh>
    <rPh sb="8" eb="9">
      <t>バン</t>
    </rPh>
    <rPh sb="10" eb="11">
      <t>ゴウ</t>
    </rPh>
    <phoneticPr fontId="1"/>
  </si>
  <si>
    <t>長崎市飯香浦町3478番地</t>
    <rPh sb="0" eb="3">
      <t>ナガサキシ</t>
    </rPh>
    <rPh sb="3" eb="7">
      <t>イカノウラマチ</t>
    </rPh>
    <rPh sb="11" eb="13">
      <t>バンチ</t>
    </rPh>
    <phoneticPr fontId="1"/>
  </si>
  <si>
    <t>長崎市茂木町283番地2</t>
    <rPh sb="0" eb="3">
      <t>ナガサキシ</t>
    </rPh>
    <rPh sb="3" eb="5">
      <t>モギ</t>
    </rPh>
    <rPh sb="5" eb="6">
      <t>マチ</t>
    </rPh>
    <rPh sb="9" eb="10">
      <t>バン</t>
    </rPh>
    <rPh sb="10" eb="11">
      <t>チ</t>
    </rPh>
    <phoneticPr fontId="1"/>
  </si>
  <si>
    <t>長崎市上田町13番1号</t>
    <rPh sb="0" eb="3">
      <t>ナガサキシ</t>
    </rPh>
    <rPh sb="3" eb="5">
      <t>ウエダ</t>
    </rPh>
    <rPh sb="5" eb="6">
      <t>マチ</t>
    </rPh>
    <rPh sb="8" eb="9">
      <t>バン</t>
    </rPh>
    <rPh sb="10" eb="11">
      <t>ゴウ</t>
    </rPh>
    <phoneticPr fontId="1"/>
  </si>
  <si>
    <t>長崎市戸町2丁目9番1号</t>
    <rPh sb="0" eb="3">
      <t>ナガサキシ</t>
    </rPh>
    <rPh sb="3" eb="5">
      <t>トマチ</t>
    </rPh>
    <rPh sb="6" eb="8">
      <t>チョウメ</t>
    </rPh>
    <rPh sb="9" eb="10">
      <t>バン</t>
    </rPh>
    <rPh sb="11" eb="12">
      <t>ゴウ</t>
    </rPh>
    <phoneticPr fontId="1"/>
  </si>
  <si>
    <t>長崎市小ヶ倉町1丁目408番地</t>
    <rPh sb="0" eb="3">
      <t>ナガサキシ</t>
    </rPh>
    <rPh sb="3" eb="6">
      <t>コガクラ</t>
    </rPh>
    <rPh sb="6" eb="7">
      <t>マチ</t>
    </rPh>
    <rPh sb="8" eb="10">
      <t>チョウメ</t>
    </rPh>
    <rPh sb="13" eb="15">
      <t>バンチ</t>
    </rPh>
    <phoneticPr fontId="1"/>
  </si>
  <si>
    <t>長崎市柳田町194番地</t>
    <rPh sb="0" eb="3">
      <t>ナガサキシ</t>
    </rPh>
    <rPh sb="3" eb="6">
      <t>ヤナイダマチ</t>
    </rPh>
    <rPh sb="9" eb="11">
      <t>バンチ</t>
    </rPh>
    <phoneticPr fontId="1"/>
  </si>
  <si>
    <t>長崎市深堀町5丁目148番地</t>
    <rPh sb="0" eb="3">
      <t>ナガサキシ</t>
    </rPh>
    <rPh sb="3" eb="6">
      <t>フカホリマチ</t>
    </rPh>
    <rPh sb="7" eb="9">
      <t>チョウメ</t>
    </rPh>
    <rPh sb="12" eb="14">
      <t>バンチ</t>
    </rPh>
    <phoneticPr fontId="1"/>
  </si>
  <si>
    <t>長崎市界2丁目14番1号</t>
    <rPh sb="0" eb="3">
      <t>ナガサキシ</t>
    </rPh>
    <rPh sb="3" eb="4">
      <t>サカイ</t>
    </rPh>
    <rPh sb="5" eb="7">
      <t>チョウメ</t>
    </rPh>
    <rPh sb="9" eb="10">
      <t>バン</t>
    </rPh>
    <rPh sb="11" eb="12">
      <t>ゴウ</t>
    </rPh>
    <phoneticPr fontId="1"/>
  </si>
  <si>
    <t>長崎市竿浦町1062番地</t>
    <rPh sb="0" eb="3">
      <t>ナガサキシ</t>
    </rPh>
    <rPh sb="3" eb="4">
      <t>サオ</t>
    </rPh>
    <rPh sb="4" eb="5">
      <t>ウラ</t>
    </rPh>
    <rPh sb="5" eb="6">
      <t>マチ</t>
    </rPh>
    <rPh sb="10" eb="12">
      <t>バンチ</t>
    </rPh>
    <phoneticPr fontId="1"/>
  </si>
  <si>
    <t>長崎市ダイヤランド4丁目5番1号</t>
    <rPh sb="0" eb="3">
      <t>ナガサキシ</t>
    </rPh>
    <rPh sb="10" eb="12">
      <t>チョウメ</t>
    </rPh>
    <rPh sb="13" eb="14">
      <t>バン</t>
    </rPh>
    <rPh sb="15" eb="16">
      <t>ゴウ</t>
    </rPh>
    <phoneticPr fontId="1"/>
  </si>
  <si>
    <t>長崎市かき道5丁目2番16号</t>
    <rPh sb="0" eb="3">
      <t>ナガサキシ</t>
    </rPh>
    <rPh sb="5" eb="6">
      <t>ミチ</t>
    </rPh>
    <rPh sb="7" eb="9">
      <t>チョウメ</t>
    </rPh>
    <rPh sb="10" eb="11">
      <t>バン</t>
    </rPh>
    <rPh sb="13" eb="14">
      <t>ゴウ</t>
    </rPh>
    <phoneticPr fontId="1"/>
  </si>
  <si>
    <t>長崎市西山台1丁目4番1号</t>
    <rPh sb="0" eb="3">
      <t>ナガサキシ</t>
    </rPh>
    <rPh sb="3" eb="6">
      <t>ニシヤマダイ</t>
    </rPh>
    <rPh sb="7" eb="9">
      <t>チョウメ</t>
    </rPh>
    <rPh sb="10" eb="11">
      <t>バン</t>
    </rPh>
    <rPh sb="12" eb="13">
      <t>ゴウ</t>
    </rPh>
    <phoneticPr fontId="1"/>
  </si>
  <si>
    <t>長崎市香焼町493番地</t>
    <rPh sb="0" eb="3">
      <t>ナガサキシ</t>
    </rPh>
    <rPh sb="3" eb="5">
      <t>コウヤギ</t>
    </rPh>
    <rPh sb="5" eb="6">
      <t>マチ</t>
    </rPh>
    <rPh sb="9" eb="11">
      <t>バンチ</t>
    </rPh>
    <phoneticPr fontId="1"/>
  </si>
  <si>
    <t>長崎市伊王島1丁目甲3273番地</t>
    <rPh sb="0" eb="3">
      <t>ナガサキシ</t>
    </rPh>
    <rPh sb="3" eb="6">
      <t>イオウシマ</t>
    </rPh>
    <rPh sb="7" eb="9">
      <t>チョウメ</t>
    </rPh>
    <rPh sb="9" eb="10">
      <t>コウ</t>
    </rPh>
    <rPh sb="14" eb="16">
      <t>バンチ</t>
    </rPh>
    <phoneticPr fontId="1"/>
  </si>
  <si>
    <t>長崎市高島町1947番2号</t>
    <rPh sb="0" eb="3">
      <t>ナガサキシ</t>
    </rPh>
    <rPh sb="3" eb="5">
      <t>タカシマ</t>
    </rPh>
    <rPh sb="5" eb="6">
      <t>マチ</t>
    </rPh>
    <rPh sb="10" eb="11">
      <t>バン</t>
    </rPh>
    <rPh sb="12" eb="13">
      <t>ゴウ</t>
    </rPh>
    <phoneticPr fontId="1"/>
  </si>
  <si>
    <t>長崎市野母町1</t>
    <rPh sb="0" eb="3">
      <t>ナガサキシ</t>
    </rPh>
    <rPh sb="3" eb="4">
      <t>ノ</t>
    </rPh>
    <rPh sb="4" eb="5">
      <t>ハハ</t>
    </rPh>
    <rPh sb="5" eb="6">
      <t>マチ</t>
    </rPh>
    <phoneticPr fontId="1"/>
  </si>
  <si>
    <t>長崎市蚊焼町1778番地</t>
    <rPh sb="0" eb="3">
      <t>ナガサキシ</t>
    </rPh>
    <rPh sb="3" eb="4">
      <t>カ</t>
    </rPh>
    <rPh sb="4" eb="5">
      <t>ヤキ</t>
    </rPh>
    <rPh sb="5" eb="6">
      <t>マチ</t>
    </rPh>
    <rPh sb="10" eb="12">
      <t>バンチ</t>
    </rPh>
    <phoneticPr fontId="1"/>
  </si>
  <si>
    <t>長崎市為石町2119番地</t>
    <rPh sb="0" eb="3">
      <t>ナガサキシ</t>
    </rPh>
    <rPh sb="3" eb="5">
      <t>タメイシ</t>
    </rPh>
    <rPh sb="5" eb="6">
      <t>マチ</t>
    </rPh>
    <rPh sb="10" eb="12">
      <t>バンチ</t>
    </rPh>
    <phoneticPr fontId="1"/>
  </si>
  <si>
    <t>長崎市晴海台町1番地7</t>
    <rPh sb="0" eb="3">
      <t>ナガサキシ</t>
    </rPh>
    <rPh sb="3" eb="6">
      <t>ハルミダイ</t>
    </rPh>
    <rPh sb="6" eb="7">
      <t>マチ</t>
    </rPh>
    <rPh sb="8" eb="10">
      <t>バンチ</t>
    </rPh>
    <phoneticPr fontId="1"/>
  </si>
  <si>
    <t>長崎市宮崎町127番地</t>
    <rPh sb="0" eb="3">
      <t>ナガサキシ</t>
    </rPh>
    <rPh sb="3" eb="5">
      <t>ミヤサキ</t>
    </rPh>
    <rPh sb="5" eb="6">
      <t>マチ</t>
    </rPh>
    <rPh sb="9" eb="11">
      <t>バンチ</t>
    </rPh>
    <phoneticPr fontId="1"/>
  </si>
  <si>
    <t>長崎市高城台1丁目22番1号</t>
    <rPh sb="0" eb="3">
      <t>ナガサキシ</t>
    </rPh>
    <rPh sb="3" eb="6">
      <t>タカシロダイ</t>
    </rPh>
    <rPh sb="7" eb="9">
      <t>チョウメ</t>
    </rPh>
    <rPh sb="11" eb="12">
      <t>バン</t>
    </rPh>
    <rPh sb="13" eb="14">
      <t>ゴウ</t>
    </rPh>
    <phoneticPr fontId="1"/>
  </si>
  <si>
    <t>長崎市矢上町8番6号</t>
    <rPh sb="0" eb="3">
      <t>ナガサキシ</t>
    </rPh>
    <rPh sb="3" eb="5">
      <t>ヤガミ</t>
    </rPh>
    <rPh sb="5" eb="6">
      <t>マチ</t>
    </rPh>
    <rPh sb="7" eb="8">
      <t>バン</t>
    </rPh>
    <rPh sb="9" eb="10">
      <t>ゴウ</t>
    </rPh>
    <phoneticPr fontId="1"/>
  </si>
  <si>
    <t>長崎市界2丁目15番1号</t>
    <rPh sb="0" eb="3">
      <t>ナガサキシ</t>
    </rPh>
    <rPh sb="3" eb="4">
      <t>サカイ</t>
    </rPh>
    <rPh sb="5" eb="7">
      <t>チョウメ</t>
    </rPh>
    <rPh sb="9" eb="10">
      <t>バン</t>
    </rPh>
    <rPh sb="11" eb="12">
      <t>ゴウ</t>
    </rPh>
    <phoneticPr fontId="1"/>
  </si>
  <si>
    <t>長崎市上小島4丁目18番1号</t>
    <rPh sb="0" eb="3">
      <t>ナガサキシ</t>
    </rPh>
    <rPh sb="3" eb="4">
      <t>ウエ</t>
    </rPh>
    <rPh sb="4" eb="6">
      <t>コシマ</t>
    </rPh>
    <rPh sb="7" eb="9">
      <t>チョウメ</t>
    </rPh>
    <rPh sb="11" eb="12">
      <t>バン</t>
    </rPh>
    <rPh sb="13" eb="14">
      <t>ゴウ</t>
    </rPh>
    <phoneticPr fontId="1"/>
  </si>
  <si>
    <t>長崎市北浦町2018番地24</t>
    <rPh sb="0" eb="3">
      <t>ナガサキシ</t>
    </rPh>
    <rPh sb="3" eb="5">
      <t>キタウラ</t>
    </rPh>
    <rPh sb="5" eb="6">
      <t>マチ</t>
    </rPh>
    <rPh sb="10" eb="12">
      <t>バンチ</t>
    </rPh>
    <phoneticPr fontId="1"/>
  </si>
  <si>
    <t>長崎市大浦町5番26号</t>
    <rPh sb="0" eb="3">
      <t>ナガサキシ</t>
    </rPh>
    <rPh sb="3" eb="6">
      <t>オオウラマチ</t>
    </rPh>
    <rPh sb="7" eb="8">
      <t>バン</t>
    </rPh>
    <rPh sb="10" eb="11">
      <t>ゴウ</t>
    </rPh>
    <phoneticPr fontId="1"/>
  </si>
  <si>
    <t>長崎市新戸町2丁目1番36号</t>
    <rPh sb="0" eb="3">
      <t>ナガサキシ</t>
    </rPh>
    <rPh sb="3" eb="6">
      <t>シントマチ</t>
    </rPh>
    <rPh sb="7" eb="9">
      <t>チョウメ</t>
    </rPh>
    <rPh sb="10" eb="11">
      <t>バン</t>
    </rPh>
    <rPh sb="13" eb="14">
      <t>ゴウ</t>
    </rPh>
    <phoneticPr fontId="1"/>
  </si>
  <si>
    <t>長崎市江川町1番地</t>
    <rPh sb="0" eb="3">
      <t>ナガサキシ</t>
    </rPh>
    <rPh sb="3" eb="5">
      <t>エガワ</t>
    </rPh>
    <rPh sb="5" eb="6">
      <t>マチ</t>
    </rPh>
    <rPh sb="7" eb="8">
      <t>バン</t>
    </rPh>
    <rPh sb="8" eb="9">
      <t>チ</t>
    </rPh>
    <phoneticPr fontId="1"/>
  </si>
  <si>
    <t>長崎市深堀町1丁目604番地</t>
    <rPh sb="0" eb="3">
      <t>ナガサキシ</t>
    </rPh>
    <rPh sb="3" eb="5">
      <t>フカホリ</t>
    </rPh>
    <rPh sb="5" eb="6">
      <t>マチ</t>
    </rPh>
    <rPh sb="7" eb="9">
      <t>チョウメ</t>
    </rPh>
    <rPh sb="12" eb="14">
      <t>バンチ</t>
    </rPh>
    <phoneticPr fontId="1"/>
  </si>
  <si>
    <t>長崎市かき道4丁目1番1号</t>
    <rPh sb="0" eb="3">
      <t>ナガサキシ</t>
    </rPh>
    <rPh sb="5" eb="6">
      <t>ミチ</t>
    </rPh>
    <rPh sb="7" eb="9">
      <t>チョウメ</t>
    </rPh>
    <rPh sb="10" eb="11">
      <t>バン</t>
    </rPh>
    <rPh sb="12" eb="13">
      <t>ゴウ</t>
    </rPh>
    <phoneticPr fontId="1"/>
  </si>
  <si>
    <t>長崎市ダイヤランド1丁目40番1号</t>
    <rPh sb="0" eb="3">
      <t>ナガサキシ</t>
    </rPh>
    <rPh sb="10" eb="12">
      <t>チョウメ</t>
    </rPh>
    <rPh sb="14" eb="15">
      <t>バン</t>
    </rPh>
    <rPh sb="16" eb="17">
      <t>ゴウ</t>
    </rPh>
    <phoneticPr fontId="1"/>
  </si>
  <si>
    <t>長崎市香焼町563番地10</t>
    <rPh sb="0" eb="3">
      <t>ナガサキシ</t>
    </rPh>
    <rPh sb="3" eb="5">
      <t>コウヤギ</t>
    </rPh>
    <rPh sb="5" eb="6">
      <t>マチ</t>
    </rPh>
    <rPh sb="9" eb="11">
      <t>バンチ</t>
    </rPh>
    <phoneticPr fontId="1"/>
  </si>
  <si>
    <t>長崎市為石町2600番地</t>
    <rPh sb="0" eb="3">
      <t>ナガサキシ</t>
    </rPh>
    <rPh sb="3" eb="5">
      <t>タメイシ</t>
    </rPh>
    <rPh sb="5" eb="6">
      <t>マチ</t>
    </rPh>
    <rPh sb="10" eb="12">
      <t>バンチ</t>
    </rPh>
    <phoneticPr fontId="1"/>
  </si>
  <si>
    <t>地区</t>
    <rPh sb="0" eb="2">
      <t>チク</t>
    </rPh>
    <phoneticPr fontId="1"/>
  </si>
  <si>
    <t>東南</t>
    <rPh sb="0" eb="2">
      <t>トウナン</t>
    </rPh>
    <phoneticPr fontId="1"/>
  </si>
  <si>
    <t>合計</t>
    <rPh sb="0" eb="2">
      <t>ゴウケイ</t>
    </rPh>
    <phoneticPr fontId="1"/>
  </si>
  <si>
    <t>調査・設計年度</t>
    <rPh sb="0" eb="2">
      <t>チョウサ</t>
    </rPh>
    <rPh sb="3" eb="5">
      <t>セッケイ</t>
    </rPh>
    <rPh sb="5" eb="7">
      <t>ネンド</t>
    </rPh>
    <phoneticPr fontId="1"/>
  </si>
  <si>
    <t>施工年度</t>
    <rPh sb="0" eb="2">
      <t>セコウ</t>
    </rPh>
    <rPh sb="2" eb="4">
      <t>ネンド</t>
    </rPh>
    <phoneticPr fontId="1"/>
  </si>
  <si>
    <t>R9</t>
    <phoneticPr fontId="1"/>
  </si>
  <si>
    <t>R8</t>
    <phoneticPr fontId="1"/>
  </si>
  <si>
    <t>R10</t>
    <phoneticPr fontId="1"/>
  </si>
  <si>
    <t>・特殊（不明灯）　屋内用　直付　4台</t>
    <rPh sb="1" eb="3">
      <t>トクシュ</t>
    </rPh>
    <rPh sb="4" eb="7">
      <t>フメイトウ</t>
    </rPh>
    <rPh sb="9" eb="12">
      <t>オクナイヨウ</t>
    </rPh>
    <rPh sb="13" eb="15">
      <t>ジカヅ</t>
    </rPh>
    <rPh sb="17" eb="18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</si>
</sst>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wrapText="1"/>
    </xf>
    <xf numFmtId="0" fontId="0" fillId="0" borderId="0" xfId="0" applyAlignment="1">
      <alignment vertical="center"/>
    </xf>
    <xf numFmtId="38" fontId="0" fillId="0" borderId="1" xfId="1" applyFont="1" applyBorder="1" applyAlignment="1"/>
    <xf numFmtId="0" fontId="3" fillId="0" borderId="1" xfId="0" applyFont="1" applyBorder="1" applyAlignment="1">
      <alignment horizontal="center" shrinkToFit="1"/>
    </xf>
    <xf numFmtId="38" fontId="3" fillId="0" borderId="1" xfId="1" applyFont="1" applyFill="1" applyBorder="1" applyAlignment="1">
      <alignment shrinkToFit="1"/>
    </xf>
    <xf numFmtId="38" fontId="0" fillId="0" borderId="1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0" fillId="0" borderId="1" xfId="1" applyFont="1" applyFill="1" applyBorder="1" applyAlignment="1"/>
    <xf numFmtId="38" fontId="0" fillId="0" borderId="1" xfId="1" applyFont="1" applyFill="1" applyBorder="1" applyAlignment="1">
      <alignment horizontal="center" vertical="center"/>
    </xf>
    <xf numFmtId="0" fontId="4" fillId="0" borderId="1" xfId="0" applyFont="1" applyBorder="1"/>
    <xf numFmtId="38" fontId="7" fillId="0" borderId="1" xfId="1" applyFont="1" applyFill="1" applyBorder="1" applyAlignment="1">
      <alignment shrinkToFit="1"/>
    </xf>
    <xf numFmtId="38" fontId="4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4" fillId="0" borderId="1" xfId="1" applyFont="1" applyFill="1" applyBorder="1" applyAlignment="1"/>
    <xf numFmtId="38" fontId="0" fillId="0" borderId="0" xfId="1" applyFont="1" applyFill="1" applyAlignment="1"/>
    <xf numFmtId="38" fontId="3" fillId="0" borderId="1" xfId="1" applyFont="1" applyFill="1" applyBorder="1" applyAlignment="1">
      <alignment horizontal="center" shrinkToFit="1"/>
    </xf>
    <xf numFmtId="0" fontId="4" fillId="0" borderId="1" xfId="0" applyFont="1" applyBorder="1" applyAlignment="1">
      <alignment horizontal="center"/>
    </xf>
    <xf numFmtId="38" fontId="7" fillId="0" borderId="1" xfId="1" applyFont="1" applyFill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38" fontId="3" fillId="0" borderId="6" xfId="1" applyFont="1" applyFill="1" applyBorder="1" applyAlignment="1">
      <alignment shrinkToFit="1"/>
    </xf>
    <xf numFmtId="38" fontId="3" fillId="0" borderId="6" xfId="1" applyFont="1" applyFill="1" applyBorder="1" applyAlignment="1">
      <alignment horizontal="center" shrinkToFit="1"/>
    </xf>
    <xf numFmtId="38" fontId="0" fillId="0" borderId="6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0" fillId="0" borderId="6" xfId="1" applyFont="1" applyFill="1" applyBorder="1" applyAlignment="1"/>
    <xf numFmtId="38" fontId="10" fillId="0" borderId="8" xfId="1" applyFont="1" applyFill="1" applyBorder="1" applyAlignment="1">
      <alignment wrapText="1"/>
    </xf>
    <xf numFmtId="38" fontId="10" fillId="0" borderId="3" xfId="1" applyFont="1" applyFill="1" applyBorder="1" applyAlignment="1">
      <alignment wrapText="1" shrinkToFit="1"/>
    </xf>
    <xf numFmtId="38" fontId="10" fillId="0" borderId="3" xfId="1" applyFont="1" applyFill="1" applyBorder="1" applyAlignment="1">
      <alignment wrapText="1"/>
    </xf>
    <xf numFmtId="38" fontId="10" fillId="0" borderId="3" xfId="1" applyFont="1" applyFill="1" applyBorder="1" applyAlignment="1">
      <alignment horizontal="left" wrapText="1" shrinkToFit="1"/>
    </xf>
    <xf numFmtId="38" fontId="10" fillId="0" borderId="3" xfId="1" applyFont="1" applyFill="1" applyBorder="1" applyAlignment="1">
      <alignment vertical="top" wrapText="1" shrinkToFit="1"/>
    </xf>
    <xf numFmtId="38" fontId="0" fillId="0" borderId="3" xfId="1" applyFont="1" applyFill="1" applyBorder="1" applyAlignment="1"/>
    <xf numFmtId="38" fontId="4" fillId="0" borderId="3" xfId="1" applyFont="1" applyFill="1" applyBorder="1" applyAlignment="1">
      <alignment wrapText="1"/>
    </xf>
    <xf numFmtId="38" fontId="4" fillId="0" borderId="3" xfId="1" applyFont="1" applyFill="1" applyBorder="1" applyAlignment="1">
      <alignment wrapText="1" shrinkToFit="1"/>
    </xf>
    <xf numFmtId="38" fontId="10" fillId="0" borderId="3" xfId="1" applyFont="1" applyBorder="1" applyAlignment="1">
      <alignment wrapText="1"/>
    </xf>
    <xf numFmtId="38" fontId="0" fillId="0" borderId="10" xfId="1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3" fillId="0" borderId="8" xfId="1" applyFont="1" applyFill="1" applyBorder="1" applyAlignment="1">
      <alignment shrinkToFit="1"/>
    </xf>
    <xf numFmtId="38" fontId="3" fillId="0" borderId="3" xfId="1" applyFont="1" applyFill="1" applyBorder="1" applyAlignment="1">
      <alignment shrinkToFit="1"/>
    </xf>
    <xf numFmtId="0" fontId="4" fillId="0" borderId="3" xfId="0" applyFont="1" applyBorder="1"/>
    <xf numFmtId="38" fontId="7" fillId="0" borderId="3" xfId="1" applyFont="1" applyFill="1" applyBorder="1" applyAlignment="1">
      <alignment shrinkToFit="1"/>
    </xf>
    <xf numFmtId="0" fontId="3" fillId="0" borderId="9" xfId="0" applyFont="1" applyBorder="1"/>
    <xf numFmtId="38" fontId="0" fillId="0" borderId="7" xfId="1" applyFont="1" applyFill="1" applyBorder="1" applyAlignment="1"/>
    <xf numFmtId="38" fontId="4" fillId="0" borderId="7" xfId="1" applyFont="1" applyFill="1" applyBorder="1" applyAlignment="1">
      <alignment vertical="center"/>
    </xf>
    <xf numFmtId="38" fontId="0" fillId="0" borderId="7" xfId="1" applyFont="1" applyBorder="1" applyAlignme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A34B-D8FE-4CE9-BF18-E5DFB66F8E38}">
  <sheetPr>
    <pageSetUpPr fitToPage="1"/>
  </sheetPr>
  <dimension ref="A2:GS113"/>
  <sheetViews>
    <sheetView tabSelected="1" zoomScaleNormal="100" workbookViewId="0">
      <pane ySplit="4" topLeftCell="A5" activePane="bottomLeft" state="frozen"/>
      <selection activeCell="AD1" sqref="AD1"/>
      <selection pane="bottomLeft"/>
    </sheetView>
  </sheetViews>
  <sheetFormatPr defaultRowHeight="18"/>
  <cols>
    <col min="1" max="1" width="5" style="3" bestFit="1" customWidth="1"/>
    <col min="2" max="3" width="20.5" style="4" customWidth="1"/>
    <col min="4" max="4" width="17.09765625" style="4" customWidth="1"/>
    <col min="5" max="5" width="16.19921875" style="4" customWidth="1"/>
    <col min="6" max="6" width="11.19921875" style="4" customWidth="1"/>
    <col min="7" max="198" width="9.19921875" customWidth="1"/>
    <col min="199" max="199" width="73.19921875" style="7" customWidth="1"/>
    <col min="200" max="200" width="8.69921875" style="8" customWidth="1"/>
  </cols>
  <sheetData>
    <row r="2" spans="1:201">
      <c r="A2" s="67" t="s">
        <v>35</v>
      </c>
      <c r="B2" s="67" t="s">
        <v>34</v>
      </c>
      <c r="C2" s="67" t="s">
        <v>99</v>
      </c>
      <c r="D2" s="62" t="s">
        <v>142</v>
      </c>
      <c r="E2" s="62" t="s">
        <v>143</v>
      </c>
      <c r="F2" s="68" t="s">
        <v>67</v>
      </c>
      <c r="G2" s="70" t="s">
        <v>28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 t="s">
        <v>27</v>
      </c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 t="s">
        <v>29</v>
      </c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 t="s">
        <v>30</v>
      </c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 t="s">
        <v>31</v>
      </c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 t="s">
        <v>32</v>
      </c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1" t="s">
        <v>33</v>
      </c>
      <c r="GR2" s="65" t="s">
        <v>97</v>
      </c>
      <c r="GS2" s="64" t="s">
        <v>139</v>
      </c>
    </row>
    <row r="3" spans="1:201" ht="48.6">
      <c r="A3" s="67"/>
      <c r="B3" s="67"/>
      <c r="C3" s="67"/>
      <c r="D3" s="63"/>
      <c r="E3" s="63"/>
      <c r="F3" s="68"/>
      <c r="G3" s="71" t="s">
        <v>0</v>
      </c>
      <c r="H3" s="57"/>
      <c r="I3" s="57"/>
      <c r="J3" s="57"/>
      <c r="K3" s="57" t="s">
        <v>7</v>
      </c>
      <c r="L3" s="57"/>
      <c r="M3" s="57"/>
      <c r="N3" s="57"/>
      <c r="O3" s="57" t="s">
        <v>5</v>
      </c>
      <c r="P3" s="57"/>
      <c r="Q3" s="57"/>
      <c r="R3" s="57"/>
      <c r="S3" s="57" t="s">
        <v>6</v>
      </c>
      <c r="T3" s="57"/>
      <c r="U3" s="57"/>
      <c r="V3" s="57"/>
      <c r="W3" s="1" t="s">
        <v>9</v>
      </c>
      <c r="X3" s="1" t="s">
        <v>36</v>
      </c>
      <c r="Y3" s="1" t="s">
        <v>11</v>
      </c>
      <c r="Z3" s="1" t="s">
        <v>13</v>
      </c>
      <c r="AA3" s="55" t="s">
        <v>15</v>
      </c>
      <c r="AB3" s="55" t="s">
        <v>16</v>
      </c>
      <c r="AC3" s="55" t="s">
        <v>17</v>
      </c>
      <c r="AD3" s="55" t="s">
        <v>18</v>
      </c>
      <c r="AE3" s="55" t="s">
        <v>19</v>
      </c>
      <c r="AF3" s="53" t="s">
        <v>20</v>
      </c>
      <c r="AG3" s="53" t="s">
        <v>21</v>
      </c>
      <c r="AH3" s="53" t="s">
        <v>22</v>
      </c>
      <c r="AI3" s="53" t="s">
        <v>23</v>
      </c>
      <c r="AJ3" s="55" t="s">
        <v>24</v>
      </c>
      <c r="AK3" s="55" t="s">
        <v>25</v>
      </c>
      <c r="AL3" s="55" t="s">
        <v>26</v>
      </c>
      <c r="AM3" s="57" t="s">
        <v>0</v>
      </c>
      <c r="AN3" s="57"/>
      <c r="AO3" s="57"/>
      <c r="AP3" s="57"/>
      <c r="AQ3" s="57" t="s">
        <v>7</v>
      </c>
      <c r="AR3" s="57"/>
      <c r="AS3" s="57"/>
      <c r="AT3" s="57"/>
      <c r="AU3" s="57" t="s">
        <v>5</v>
      </c>
      <c r="AV3" s="57"/>
      <c r="AW3" s="57"/>
      <c r="AX3" s="57"/>
      <c r="AY3" s="57" t="s">
        <v>6</v>
      </c>
      <c r="AZ3" s="57"/>
      <c r="BA3" s="57"/>
      <c r="BB3" s="57"/>
      <c r="BC3" s="2" t="s">
        <v>9</v>
      </c>
      <c r="BD3" s="2" t="s">
        <v>36</v>
      </c>
      <c r="BE3" s="2" t="s">
        <v>11</v>
      </c>
      <c r="BF3" s="2" t="s">
        <v>13</v>
      </c>
      <c r="BG3" s="55" t="s">
        <v>15</v>
      </c>
      <c r="BH3" s="55" t="s">
        <v>16</v>
      </c>
      <c r="BI3" s="55" t="s">
        <v>17</v>
      </c>
      <c r="BJ3" s="55" t="s">
        <v>18</v>
      </c>
      <c r="BK3" s="55" t="s">
        <v>19</v>
      </c>
      <c r="BL3" s="53" t="s">
        <v>20</v>
      </c>
      <c r="BM3" s="53" t="s">
        <v>21</v>
      </c>
      <c r="BN3" s="53" t="s">
        <v>22</v>
      </c>
      <c r="BO3" s="53" t="s">
        <v>23</v>
      </c>
      <c r="BP3" s="55" t="s">
        <v>24</v>
      </c>
      <c r="BQ3" s="55" t="s">
        <v>25</v>
      </c>
      <c r="BR3" s="55" t="s">
        <v>26</v>
      </c>
      <c r="BS3" s="57" t="s">
        <v>0</v>
      </c>
      <c r="BT3" s="57"/>
      <c r="BU3" s="57"/>
      <c r="BV3" s="57"/>
      <c r="BW3" s="57" t="s">
        <v>7</v>
      </c>
      <c r="BX3" s="57"/>
      <c r="BY3" s="57"/>
      <c r="BZ3" s="57"/>
      <c r="CA3" s="57" t="s">
        <v>5</v>
      </c>
      <c r="CB3" s="57"/>
      <c r="CC3" s="57"/>
      <c r="CD3" s="57"/>
      <c r="CE3" s="57" t="s">
        <v>6</v>
      </c>
      <c r="CF3" s="57"/>
      <c r="CG3" s="57"/>
      <c r="CH3" s="57"/>
      <c r="CI3" s="1" t="s">
        <v>9</v>
      </c>
      <c r="CJ3" s="1" t="s">
        <v>36</v>
      </c>
      <c r="CK3" s="1" t="s">
        <v>11</v>
      </c>
      <c r="CL3" s="1" t="s">
        <v>13</v>
      </c>
      <c r="CM3" s="55" t="s">
        <v>15</v>
      </c>
      <c r="CN3" s="55" t="s">
        <v>16</v>
      </c>
      <c r="CO3" s="55" t="s">
        <v>17</v>
      </c>
      <c r="CP3" s="55" t="s">
        <v>18</v>
      </c>
      <c r="CQ3" s="55" t="s">
        <v>19</v>
      </c>
      <c r="CR3" s="53" t="s">
        <v>20</v>
      </c>
      <c r="CS3" s="53" t="s">
        <v>21</v>
      </c>
      <c r="CT3" s="53" t="s">
        <v>22</v>
      </c>
      <c r="CU3" s="53" t="s">
        <v>23</v>
      </c>
      <c r="CV3" s="55" t="s">
        <v>24</v>
      </c>
      <c r="CW3" s="55" t="s">
        <v>25</v>
      </c>
      <c r="CX3" s="55" t="s">
        <v>26</v>
      </c>
      <c r="CY3" s="57" t="s">
        <v>0</v>
      </c>
      <c r="CZ3" s="57"/>
      <c r="DA3" s="57"/>
      <c r="DB3" s="57"/>
      <c r="DC3" s="57" t="s">
        <v>7</v>
      </c>
      <c r="DD3" s="57"/>
      <c r="DE3" s="57"/>
      <c r="DF3" s="57"/>
      <c r="DG3" s="57" t="s">
        <v>5</v>
      </c>
      <c r="DH3" s="57"/>
      <c r="DI3" s="57"/>
      <c r="DJ3" s="57"/>
      <c r="DK3" s="57" t="s">
        <v>6</v>
      </c>
      <c r="DL3" s="57"/>
      <c r="DM3" s="57"/>
      <c r="DN3" s="57"/>
      <c r="DO3" s="1" t="s">
        <v>9</v>
      </c>
      <c r="DP3" s="1" t="s">
        <v>36</v>
      </c>
      <c r="DQ3" s="1" t="s">
        <v>11</v>
      </c>
      <c r="DR3" s="1" t="s">
        <v>13</v>
      </c>
      <c r="DS3" s="55" t="s">
        <v>15</v>
      </c>
      <c r="DT3" s="55" t="s">
        <v>16</v>
      </c>
      <c r="DU3" s="55" t="s">
        <v>17</v>
      </c>
      <c r="DV3" s="55" t="s">
        <v>18</v>
      </c>
      <c r="DW3" s="55" t="s">
        <v>19</v>
      </c>
      <c r="DX3" s="53" t="s">
        <v>20</v>
      </c>
      <c r="DY3" s="53" t="s">
        <v>21</v>
      </c>
      <c r="DZ3" s="53" t="s">
        <v>22</v>
      </c>
      <c r="EA3" s="53" t="s">
        <v>23</v>
      </c>
      <c r="EB3" s="55" t="s">
        <v>24</v>
      </c>
      <c r="EC3" s="55" t="s">
        <v>25</v>
      </c>
      <c r="ED3" s="55" t="s">
        <v>26</v>
      </c>
      <c r="EE3" s="57" t="s">
        <v>0</v>
      </c>
      <c r="EF3" s="57"/>
      <c r="EG3" s="57"/>
      <c r="EH3" s="57"/>
      <c r="EI3" s="57" t="s">
        <v>7</v>
      </c>
      <c r="EJ3" s="57"/>
      <c r="EK3" s="57"/>
      <c r="EL3" s="57"/>
      <c r="EM3" s="57" t="s">
        <v>5</v>
      </c>
      <c r="EN3" s="57"/>
      <c r="EO3" s="57"/>
      <c r="EP3" s="57"/>
      <c r="EQ3" s="57" t="s">
        <v>6</v>
      </c>
      <c r="ER3" s="57"/>
      <c r="ES3" s="57"/>
      <c r="ET3" s="57"/>
      <c r="EU3" s="1" t="s">
        <v>9</v>
      </c>
      <c r="EV3" s="1" t="s">
        <v>36</v>
      </c>
      <c r="EW3" s="1" t="s">
        <v>11</v>
      </c>
      <c r="EX3" s="1" t="s">
        <v>13</v>
      </c>
      <c r="EY3" s="55" t="s">
        <v>15</v>
      </c>
      <c r="EZ3" s="55" t="s">
        <v>16</v>
      </c>
      <c r="FA3" s="55" t="s">
        <v>17</v>
      </c>
      <c r="FB3" s="55" t="s">
        <v>18</v>
      </c>
      <c r="FC3" s="55" t="s">
        <v>19</v>
      </c>
      <c r="FD3" s="53" t="s">
        <v>20</v>
      </c>
      <c r="FE3" s="53" t="s">
        <v>21</v>
      </c>
      <c r="FF3" s="53" t="s">
        <v>22</v>
      </c>
      <c r="FG3" s="53" t="s">
        <v>23</v>
      </c>
      <c r="FH3" s="55" t="s">
        <v>24</v>
      </c>
      <c r="FI3" s="55" t="s">
        <v>25</v>
      </c>
      <c r="FJ3" s="55" t="s">
        <v>26</v>
      </c>
      <c r="FK3" s="57" t="s">
        <v>0</v>
      </c>
      <c r="FL3" s="57"/>
      <c r="FM3" s="57"/>
      <c r="FN3" s="57"/>
      <c r="FO3" s="57" t="s">
        <v>7</v>
      </c>
      <c r="FP3" s="57"/>
      <c r="FQ3" s="57"/>
      <c r="FR3" s="57"/>
      <c r="FS3" s="57" t="s">
        <v>5</v>
      </c>
      <c r="FT3" s="57"/>
      <c r="FU3" s="57"/>
      <c r="FV3" s="57"/>
      <c r="FW3" s="57" t="s">
        <v>6</v>
      </c>
      <c r="FX3" s="57"/>
      <c r="FY3" s="57"/>
      <c r="FZ3" s="57"/>
      <c r="GA3" s="1" t="s">
        <v>9</v>
      </c>
      <c r="GB3" s="1" t="s">
        <v>36</v>
      </c>
      <c r="GC3" s="1" t="s">
        <v>11</v>
      </c>
      <c r="GD3" s="1" t="s">
        <v>13</v>
      </c>
      <c r="GE3" s="55" t="s">
        <v>15</v>
      </c>
      <c r="GF3" s="55" t="s">
        <v>16</v>
      </c>
      <c r="GG3" s="55" t="s">
        <v>17</v>
      </c>
      <c r="GH3" s="55" t="s">
        <v>18</v>
      </c>
      <c r="GI3" s="55" t="s">
        <v>19</v>
      </c>
      <c r="GJ3" s="53" t="s">
        <v>20</v>
      </c>
      <c r="GK3" s="53" t="s">
        <v>21</v>
      </c>
      <c r="GL3" s="53" t="s">
        <v>22</v>
      </c>
      <c r="GM3" s="53" t="s">
        <v>23</v>
      </c>
      <c r="GN3" s="55" t="s">
        <v>24</v>
      </c>
      <c r="GO3" s="55" t="s">
        <v>25</v>
      </c>
      <c r="GP3" s="55" t="s">
        <v>26</v>
      </c>
      <c r="GQ3" s="51"/>
      <c r="GR3" s="65"/>
      <c r="GS3" s="64"/>
    </row>
    <row r="4" spans="1:201" ht="18.600000000000001" thickBot="1">
      <c r="A4" s="62"/>
      <c r="B4" s="62"/>
      <c r="C4" s="62"/>
      <c r="D4" s="63"/>
      <c r="E4" s="63"/>
      <c r="F4" s="69"/>
      <c r="G4" s="47" t="s">
        <v>1</v>
      </c>
      <c r="H4" s="5" t="s">
        <v>2</v>
      </c>
      <c r="I4" s="5" t="s">
        <v>3</v>
      </c>
      <c r="J4" s="5" t="s">
        <v>4</v>
      </c>
      <c r="K4" s="5" t="s">
        <v>1</v>
      </c>
      <c r="L4" s="5" t="s">
        <v>2</v>
      </c>
      <c r="M4" s="5" t="s">
        <v>3</v>
      </c>
      <c r="N4" s="5" t="s">
        <v>4</v>
      </c>
      <c r="O4" s="5" t="s">
        <v>1</v>
      </c>
      <c r="P4" s="5" t="s">
        <v>2</v>
      </c>
      <c r="Q4" s="5" t="s">
        <v>3</v>
      </c>
      <c r="R4" s="5" t="s">
        <v>4</v>
      </c>
      <c r="S4" s="5" t="s">
        <v>1</v>
      </c>
      <c r="T4" s="5" t="s">
        <v>2</v>
      </c>
      <c r="U4" s="5" t="s">
        <v>3</v>
      </c>
      <c r="V4" s="5" t="s">
        <v>4</v>
      </c>
      <c r="W4" s="5" t="s">
        <v>8</v>
      </c>
      <c r="X4" s="5" t="s">
        <v>10</v>
      </c>
      <c r="Y4" s="5" t="s">
        <v>12</v>
      </c>
      <c r="Z4" s="5" t="s">
        <v>14</v>
      </c>
      <c r="AA4" s="58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" t="s">
        <v>1</v>
      </c>
      <c r="AN4" s="5" t="s">
        <v>2</v>
      </c>
      <c r="AO4" s="5" t="s">
        <v>3</v>
      </c>
      <c r="AP4" s="5" t="s">
        <v>4</v>
      </c>
      <c r="AQ4" s="5" t="s">
        <v>1</v>
      </c>
      <c r="AR4" s="5" t="s">
        <v>2</v>
      </c>
      <c r="AS4" s="5" t="s">
        <v>3</v>
      </c>
      <c r="AT4" s="5" t="s">
        <v>4</v>
      </c>
      <c r="AU4" s="5" t="s">
        <v>1</v>
      </c>
      <c r="AV4" s="5" t="s">
        <v>2</v>
      </c>
      <c r="AW4" s="5" t="s">
        <v>3</v>
      </c>
      <c r="AX4" s="5" t="s">
        <v>4</v>
      </c>
      <c r="AY4" s="5" t="s">
        <v>1</v>
      </c>
      <c r="AZ4" s="5" t="s">
        <v>2</v>
      </c>
      <c r="BA4" s="5" t="s">
        <v>3</v>
      </c>
      <c r="BB4" s="5" t="s">
        <v>4</v>
      </c>
      <c r="BC4" s="6" t="s">
        <v>8</v>
      </c>
      <c r="BD4" s="6" t="s">
        <v>10</v>
      </c>
      <c r="BE4" s="6" t="s">
        <v>12</v>
      </c>
      <c r="BF4" s="6" t="s">
        <v>14</v>
      </c>
      <c r="BG4" s="58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" t="s">
        <v>1</v>
      </c>
      <c r="BT4" s="5" t="s">
        <v>2</v>
      </c>
      <c r="BU4" s="5" t="s">
        <v>3</v>
      </c>
      <c r="BV4" s="5" t="s">
        <v>4</v>
      </c>
      <c r="BW4" s="5" t="s">
        <v>1</v>
      </c>
      <c r="BX4" s="5" t="s">
        <v>2</v>
      </c>
      <c r="BY4" s="5" t="s">
        <v>3</v>
      </c>
      <c r="BZ4" s="5" t="s">
        <v>4</v>
      </c>
      <c r="CA4" s="5" t="s">
        <v>1</v>
      </c>
      <c r="CB4" s="5" t="s">
        <v>2</v>
      </c>
      <c r="CC4" s="5" t="s">
        <v>3</v>
      </c>
      <c r="CD4" s="5" t="s">
        <v>4</v>
      </c>
      <c r="CE4" s="5" t="s">
        <v>1</v>
      </c>
      <c r="CF4" s="5" t="s">
        <v>2</v>
      </c>
      <c r="CG4" s="5" t="s">
        <v>3</v>
      </c>
      <c r="CH4" s="5" t="s">
        <v>4</v>
      </c>
      <c r="CI4" s="5" t="s">
        <v>8</v>
      </c>
      <c r="CJ4" s="5" t="s">
        <v>10</v>
      </c>
      <c r="CK4" s="5" t="s">
        <v>12</v>
      </c>
      <c r="CL4" s="5" t="s">
        <v>14</v>
      </c>
      <c r="CM4" s="58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" t="s">
        <v>1</v>
      </c>
      <c r="CZ4" s="5" t="s">
        <v>2</v>
      </c>
      <c r="DA4" s="5" t="s">
        <v>3</v>
      </c>
      <c r="DB4" s="5" t="s">
        <v>4</v>
      </c>
      <c r="DC4" s="5" t="s">
        <v>1</v>
      </c>
      <c r="DD4" s="5" t="s">
        <v>2</v>
      </c>
      <c r="DE4" s="5" t="s">
        <v>3</v>
      </c>
      <c r="DF4" s="5" t="s">
        <v>4</v>
      </c>
      <c r="DG4" s="5" t="s">
        <v>1</v>
      </c>
      <c r="DH4" s="5" t="s">
        <v>2</v>
      </c>
      <c r="DI4" s="5" t="s">
        <v>3</v>
      </c>
      <c r="DJ4" s="5" t="s">
        <v>4</v>
      </c>
      <c r="DK4" s="5" t="s">
        <v>1</v>
      </c>
      <c r="DL4" s="5" t="s">
        <v>2</v>
      </c>
      <c r="DM4" s="5" t="s">
        <v>3</v>
      </c>
      <c r="DN4" s="5" t="s">
        <v>4</v>
      </c>
      <c r="DO4" s="5" t="s">
        <v>8</v>
      </c>
      <c r="DP4" s="5" t="s">
        <v>10</v>
      </c>
      <c r="DQ4" s="5" t="s">
        <v>12</v>
      </c>
      <c r="DR4" s="5" t="s">
        <v>14</v>
      </c>
      <c r="DS4" s="58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" t="s">
        <v>1</v>
      </c>
      <c r="EF4" s="5" t="s">
        <v>2</v>
      </c>
      <c r="EG4" s="5" t="s">
        <v>3</v>
      </c>
      <c r="EH4" s="5" t="s">
        <v>4</v>
      </c>
      <c r="EI4" s="5" t="s">
        <v>1</v>
      </c>
      <c r="EJ4" s="5" t="s">
        <v>2</v>
      </c>
      <c r="EK4" s="5" t="s">
        <v>3</v>
      </c>
      <c r="EL4" s="5" t="s">
        <v>4</v>
      </c>
      <c r="EM4" s="5" t="s">
        <v>1</v>
      </c>
      <c r="EN4" s="5" t="s">
        <v>2</v>
      </c>
      <c r="EO4" s="5" t="s">
        <v>3</v>
      </c>
      <c r="EP4" s="5" t="s">
        <v>4</v>
      </c>
      <c r="EQ4" s="5" t="s">
        <v>1</v>
      </c>
      <c r="ER4" s="5" t="s">
        <v>2</v>
      </c>
      <c r="ES4" s="5" t="s">
        <v>3</v>
      </c>
      <c r="ET4" s="5" t="s">
        <v>4</v>
      </c>
      <c r="EU4" s="5" t="s">
        <v>8</v>
      </c>
      <c r="EV4" s="5" t="s">
        <v>10</v>
      </c>
      <c r="EW4" s="5" t="s">
        <v>12</v>
      </c>
      <c r="EX4" s="5" t="s">
        <v>14</v>
      </c>
      <c r="EY4" s="58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" t="s">
        <v>1</v>
      </c>
      <c r="FL4" s="5" t="s">
        <v>2</v>
      </c>
      <c r="FM4" s="5" t="s">
        <v>3</v>
      </c>
      <c r="FN4" s="5" t="s">
        <v>4</v>
      </c>
      <c r="FO4" s="5" t="s">
        <v>1</v>
      </c>
      <c r="FP4" s="5" t="s">
        <v>2</v>
      </c>
      <c r="FQ4" s="5" t="s">
        <v>3</v>
      </c>
      <c r="FR4" s="5" t="s">
        <v>4</v>
      </c>
      <c r="FS4" s="5" t="s">
        <v>1</v>
      </c>
      <c r="FT4" s="5" t="s">
        <v>2</v>
      </c>
      <c r="FU4" s="5" t="s">
        <v>3</v>
      </c>
      <c r="FV4" s="5" t="s">
        <v>4</v>
      </c>
      <c r="FW4" s="5" t="s">
        <v>1</v>
      </c>
      <c r="FX4" s="5" t="s">
        <v>2</v>
      </c>
      <c r="FY4" s="5" t="s">
        <v>3</v>
      </c>
      <c r="FZ4" s="5" t="s">
        <v>4</v>
      </c>
      <c r="GA4" s="5" t="s">
        <v>8</v>
      </c>
      <c r="GB4" s="5" t="s">
        <v>10</v>
      </c>
      <c r="GC4" s="5" t="s">
        <v>12</v>
      </c>
      <c r="GD4" s="5" t="s">
        <v>14</v>
      </c>
      <c r="GE4" s="58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2"/>
      <c r="GR4" s="66"/>
      <c r="GS4" s="64"/>
    </row>
    <row r="5" spans="1:201" ht="18.600000000000001" thickTop="1">
      <c r="A5" s="25">
        <v>1</v>
      </c>
      <c r="B5" s="26" t="s">
        <v>68</v>
      </c>
      <c r="C5" s="26" t="s">
        <v>100</v>
      </c>
      <c r="D5" s="27" t="s">
        <v>144</v>
      </c>
      <c r="E5" s="27" t="s">
        <v>144</v>
      </c>
      <c r="F5" s="43" t="s">
        <v>65</v>
      </c>
      <c r="G5" s="40">
        <v>1</v>
      </c>
      <c r="H5" s="28">
        <f>259+18</f>
        <v>277</v>
      </c>
      <c r="I5" s="28">
        <v>18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>
        <v>6</v>
      </c>
      <c r="Z5" s="28">
        <v>1</v>
      </c>
      <c r="AA5" s="28">
        <v>4</v>
      </c>
      <c r="AB5" s="28"/>
      <c r="AC5" s="28"/>
      <c r="AD5" s="28"/>
      <c r="AE5" s="28"/>
      <c r="AF5" s="28"/>
      <c r="AG5" s="28"/>
      <c r="AH5" s="28"/>
      <c r="AI5" s="28"/>
      <c r="AJ5" s="28"/>
      <c r="AK5" s="28">
        <v>1</v>
      </c>
      <c r="AL5" s="29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>
        <v>28</v>
      </c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9"/>
      <c r="BS5" s="30">
        <v>5</v>
      </c>
      <c r="BT5" s="30">
        <v>19</v>
      </c>
      <c r="BU5" s="30">
        <v>2</v>
      </c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>
        <v>5</v>
      </c>
      <c r="CJ5" s="30"/>
      <c r="CK5" s="30"/>
      <c r="CL5" s="30"/>
      <c r="CM5" s="30">
        <v>10</v>
      </c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>
        <v>3</v>
      </c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>
        <v>1</v>
      </c>
      <c r="DR5" s="30"/>
      <c r="DS5" s="30"/>
      <c r="DT5" s="30"/>
      <c r="DU5" s="30"/>
      <c r="DV5" s="30"/>
      <c r="DW5" s="30"/>
      <c r="DX5" s="30">
        <v>2</v>
      </c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1"/>
      <c r="GR5" s="40">
        <f>SUM(G5:GP5)</f>
        <v>383</v>
      </c>
      <c r="GS5" t="s">
        <v>140</v>
      </c>
    </row>
    <row r="6" spans="1:201">
      <c r="A6" s="10">
        <v>2</v>
      </c>
      <c r="B6" s="11" t="s">
        <v>68</v>
      </c>
      <c r="C6" s="11" t="s">
        <v>100</v>
      </c>
      <c r="D6" s="22" t="s">
        <v>144</v>
      </c>
      <c r="E6" s="22" t="s">
        <v>144</v>
      </c>
      <c r="F6" s="44" t="s">
        <v>66</v>
      </c>
      <c r="G6" s="48"/>
      <c r="H6" s="14"/>
      <c r="I6" s="14">
        <v>2</v>
      </c>
      <c r="J6" s="14">
        <v>2</v>
      </c>
      <c r="K6" s="14">
        <v>2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>
        <v>3</v>
      </c>
      <c r="Z6" s="14">
        <v>2</v>
      </c>
      <c r="AA6" s="14"/>
      <c r="AB6" s="14"/>
      <c r="AC6" s="14"/>
      <c r="AD6" s="14">
        <v>5</v>
      </c>
      <c r="AE6" s="14"/>
      <c r="AF6" s="14"/>
      <c r="AG6" s="14"/>
      <c r="AH6" s="14"/>
      <c r="AI6" s="14"/>
      <c r="AJ6" s="14"/>
      <c r="AK6" s="14"/>
      <c r="AL6" s="14"/>
      <c r="AM6" s="14">
        <v>7</v>
      </c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>
        <v>1</v>
      </c>
      <c r="DR6" s="14"/>
      <c r="DS6" s="14"/>
      <c r="DT6" s="14"/>
      <c r="DU6" s="14"/>
      <c r="DV6" s="14"/>
      <c r="DW6" s="14"/>
      <c r="DX6" s="14">
        <v>3</v>
      </c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32"/>
      <c r="GR6" s="41">
        <f t="shared" ref="GR6:GR40" si="0">SUM(G6:GP6)</f>
        <v>27</v>
      </c>
      <c r="GS6" t="s">
        <v>140</v>
      </c>
    </row>
    <row r="7" spans="1:201">
      <c r="A7" s="10">
        <v>3</v>
      </c>
      <c r="B7" s="11" t="s">
        <v>37</v>
      </c>
      <c r="C7" s="11" t="s">
        <v>101</v>
      </c>
      <c r="D7" s="22" t="s">
        <v>144</v>
      </c>
      <c r="E7" s="22" t="s">
        <v>144</v>
      </c>
      <c r="F7" s="44" t="s">
        <v>65</v>
      </c>
      <c r="G7" s="48">
        <f>7+1</f>
        <v>8</v>
      </c>
      <c r="H7" s="14">
        <f>50+1</f>
        <v>51</v>
      </c>
      <c r="I7" s="14">
        <v>19</v>
      </c>
      <c r="J7" s="14">
        <v>14</v>
      </c>
      <c r="K7" s="14"/>
      <c r="L7" s="14">
        <f>0+12</f>
        <v>12</v>
      </c>
      <c r="M7" s="14"/>
      <c r="N7" s="14"/>
      <c r="O7" s="14"/>
      <c r="P7" s="14"/>
      <c r="Q7" s="14">
        <v>1</v>
      </c>
      <c r="R7" s="14"/>
      <c r="S7" s="14"/>
      <c r="T7" s="14"/>
      <c r="U7" s="14"/>
      <c r="V7" s="14"/>
      <c r="W7" s="14"/>
      <c r="X7" s="14"/>
      <c r="Y7" s="14">
        <f>7+2</f>
        <v>9</v>
      </c>
      <c r="Z7" s="14"/>
      <c r="AA7" s="14">
        <f>14+2</f>
        <v>16</v>
      </c>
      <c r="AB7" s="14">
        <v>26</v>
      </c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>
        <v>177</v>
      </c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>
        <v>36</v>
      </c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>
        <v>16</v>
      </c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>
        <f>0+4</f>
        <v>4</v>
      </c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>
        <f>0+2</f>
        <v>2</v>
      </c>
      <c r="CU7" s="14"/>
      <c r="CV7" s="14">
        <f>0+1</f>
        <v>1</v>
      </c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>
        <v>4</v>
      </c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33" t="s">
        <v>79</v>
      </c>
      <c r="GR7" s="41">
        <f>SUM(G7:GP7)+6</f>
        <v>402</v>
      </c>
      <c r="GS7" t="s">
        <v>140</v>
      </c>
    </row>
    <row r="8" spans="1:201">
      <c r="A8" s="10">
        <v>4</v>
      </c>
      <c r="B8" s="11" t="s">
        <v>37</v>
      </c>
      <c r="C8" s="11" t="s">
        <v>101</v>
      </c>
      <c r="D8" s="22" t="s">
        <v>144</v>
      </c>
      <c r="E8" s="22" t="s">
        <v>144</v>
      </c>
      <c r="F8" s="44" t="s">
        <v>66</v>
      </c>
      <c r="G8" s="48"/>
      <c r="H8" s="14"/>
      <c r="I8" s="14">
        <v>2</v>
      </c>
      <c r="J8" s="14">
        <v>6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v>2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32"/>
      <c r="GR8" s="41">
        <f t="shared" si="0"/>
        <v>10</v>
      </c>
      <c r="GS8" t="s">
        <v>140</v>
      </c>
    </row>
    <row r="9" spans="1:201">
      <c r="A9" s="10">
        <v>5</v>
      </c>
      <c r="B9" s="11" t="s">
        <v>37</v>
      </c>
      <c r="C9" s="11" t="s">
        <v>101</v>
      </c>
      <c r="D9" s="22" t="s">
        <v>144</v>
      </c>
      <c r="E9" s="22" t="s">
        <v>144</v>
      </c>
      <c r="F9" s="44" t="s">
        <v>69</v>
      </c>
      <c r="G9" s="48">
        <v>3</v>
      </c>
      <c r="H9" s="14"/>
      <c r="I9" s="14"/>
      <c r="J9" s="14">
        <v>2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33"/>
      <c r="GR9" s="41">
        <f t="shared" si="0"/>
        <v>5</v>
      </c>
      <c r="GS9" t="s">
        <v>140</v>
      </c>
    </row>
    <row r="10" spans="1:201">
      <c r="A10" s="10">
        <v>6</v>
      </c>
      <c r="B10" s="11" t="s">
        <v>38</v>
      </c>
      <c r="C10" s="11" t="s">
        <v>113</v>
      </c>
      <c r="D10" s="22" t="s">
        <v>144</v>
      </c>
      <c r="E10" s="22" t="s">
        <v>144</v>
      </c>
      <c r="F10" s="44" t="s">
        <v>65</v>
      </c>
      <c r="G10" s="48">
        <v>6</v>
      </c>
      <c r="H10" s="14">
        <v>234</v>
      </c>
      <c r="I10" s="14">
        <v>14</v>
      </c>
      <c r="J10" s="14">
        <v>23</v>
      </c>
      <c r="K10" s="14">
        <v>7</v>
      </c>
      <c r="L10" s="14">
        <v>6</v>
      </c>
      <c r="M10" s="14">
        <v>1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>
        <f>3+1</f>
        <v>4</v>
      </c>
      <c r="Z10" s="14"/>
      <c r="AA10" s="14">
        <v>16</v>
      </c>
      <c r="AB10" s="14">
        <v>5</v>
      </c>
      <c r="AC10" s="14"/>
      <c r="AD10" s="14"/>
      <c r="AE10" s="14"/>
      <c r="AF10" s="14"/>
      <c r="AG10" s="14"/>
      <c r="AH10" s="14"/>
      <c r="AI10" s="14"/>
      <c r="AJ10" s="14"/>
      <c r="AK10" s="14">
        <v>1</v>
      </c>
      <c r="AL10" s="14"/>
      <c r="AM10" s="14"/>
      <c r="AN10" s="14">
        <v>30</v>
      </c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>
        <v>48</v>
      </c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>
        <f>0+10</f>
        <v>10</v>
      </c>
      <c r="BU10" s="14"/>
      <c r="BV10" s="14">
        <f>0+3</f>
        <v>3</v>
      </c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>
        <v>5</v>
      </c>
      <c r="CJ10" s="14">
        <v>8</v>
      </c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>
        <v>14</v>
      </c>
      <c r="CZ10" s="14">
        <v>5</v>
      </c>
      <c r="DA10" s="14"/>
      <c r="DB10" s="14"/>
      <c r="DC10" s="14">
        <v>1</v>
      </c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>
        <v>3</v>
      </c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34" t="s">
        <v>80</v>
      </c>
      <c r="GR10" s="41">
        <f>SUM(G10:GP10)+1</f>
        <v>445</v>
      </c>
      <c r="GS10" t="s">
        <v>140</v>
      </c>
    </row>
    <row r="11" spans="1:201">
      <c r="A11" s="10">
        <v>7</v>
      </c>
      <c r="B11" s="11" t="s">
        <v>38</v>
      </c>
      <c r="C11" s="11" t="s">
        <v>113</v>
      </c>
      <c r="D11" s="22" t="s">
        <v>144</v>
      </c>
      <c r="E11" s="22" t="s">
        <v>144</v>
      </c>
      <c r="F11" s="44" t="s">
        <v>66</v>
      </c>
      <c r="G11" s="48">
        <v>5</v>
      </c>
      <c r="H11" s="14"/>
      <c r="I11" s="14"/>
      <c r="J11" s="14"/>
      <c r="K11" s="14"/>
      <c r="L11" s="14"/>
      <c r="M11" s="14"/>
      <c r="N11" s="14">
        <v>2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>
        <v>3</v>
      </c>
      <c r="Z11" s="14">
        <v>2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33"/>
      <c r="GR11" s="41">
        <f t="shared" si="0"/>
        <v>12</v>
      </c>
      <c r="GS11" t="s">
        <v>140</v>
      </c>
    </row>
    <row r="12" spans="1:201">
      <c r="A12" s="10">
        <v>8</v>
      </c>
      <c r="B12" s="11" t="s">
        <v>39</v>
      </c>
      <c r="C12" s="11" t="s">
        <v>102</v>
      </c>
      <c r="D12" s="22" t="s">
        <v>144</v>
      </c>
      <c r="E12" s="22" t="s">
        <v>144</v>
      </c>
      <c r="F12" s="44" t="s">
        <v>65</v>
      </c>
      <c r="G12" s="41">
        <v>26</v>
      </c>
      <c r="H12" s="12">
        <v>263</v>
      </c>
      <c r="I12" s="12">
        <v>2</v>
      </c>
      <c r="J12" s="12">
        <v>2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>
        <v>41</v>
      </c>
      <c r="Z12" s="12">
        <v>10</v>
      </c>
      <c r="AA12" s="12"/>
      <c r="AB12" s="12">
        <v>2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3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3"/>
      <c r="BS12" s="12"/>
      <c r="BT12" s="12">
        <v>108</v>
      </c>
      <c r="BU12" s="12"/>
      <c r="BV12" s="12">
        <v>35</v>
      </c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>
        <v>91</v>
      </c>
      <c r="CJ12" s="12">
        <v>6</v>
      </c>
      <c r="CK12" s="12"/>
      <c r="CL12" s="12"/>
      <c r="CM12" s="12">
        <v>8</v>
      </c>
      <c r="CN12" s="12"/>
      <c r="CO12" s="12"/>
      <c r="CP12" s="12">
        <v>12</v>
      </c>
      <c r="CQ12" s="12"/>
      <c r="CR12" s="12"/>
      <c r="CS12" s="12"/>
      <c r="CT12" s="12"/>
      <c r="CU12" s="12"/>
      <c r="CV12" s="12"/>
      <c r="CW12" s="12"/>
      <c r="CX12" s="13"/>
      <c r="CY12" s="12">
        <v>33</v>
      </c>
      <c r="CZ12" s="12">
        <v>16</v>
      </c>
      <c r="DA12" s="12">
        <v>1</v>
      </c>
      <c r="DB12" s="12">
        <v>2</v>
      </c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>
        <v>56</v>
      </c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3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3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>
        <v>33</v>
      </c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3"/>
      <c r="GQ12" s="33"/>
      <c r="GR12" s="41">
        <f t="shared" si="0"/>
        <v>747</v>
      </c>
      <c r="GS12" t="s">
        <v>140</v>
      </c>
    </row>
    <row r="13" spans="1:201">
      <c r="A13" s="10">
        <v>9</v>
      </c>
      <c r="B13" s="11" t="s">
        <v>39</v>
      </c>
      <c r="C13" s="11" t="s">
        <v>102</v>
      </c>
      <c r="D13" s="22" t="s">
        <v>144</v>
      </c>
      <c r="E13" s="22" t="s">
        <v>144</v>
      </c>
      <c r="F13" s="44" t="s">
        <v>66</v>
      </c>
      <c r="G13" s="41">
        <v>16</v>
      </c>
      <c r="H13" s="12">
        <v>29</v>
      </c>
      <c r="I13" s="12">
        <v>3</v>
      </c>
      <c r="J13" s="12">
        <v>4</v>
      </c>
      <c r="K13" s="12">
        <v>1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>
        <v>5</v>
      </c>
      <c r="Z13" s="12">
        <v>4</v>
      </c>
      <c r="AA13" s="12"/>
      <c r="AB13" s="12"/>
      <c r="AC13" s="12"/>
      <c r="AD13" s="12">
        <v>24</v>
      </c>
      <c r="AE13" s="12"/>
      <c r="AF13" s="12"/>
      <c r="AG13" s="12"/>
      <c r="AH13" s="12"/>
      <c r="AI13" s="12"/>
      <c r="AJ13" s="12"/>
      <c r="AK13" s="12"/>
      <c r="AL13" s="13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3"/>
      <c r="BS13" s="12"/>
      <c r="BT13" s="12">
        <v>42</v>
      </c>
      <c r="BU13" s="12">
        <v>12</v>
      </c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>
        <v>15</v>
      </c>
      <c r="CJ13" s="12">
        <v>5</v>
      </c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3"/>
      <c r="CY13" s="12">
        <v>24</v>
      </c>
      <c r="CZ13" s="12">
        <v>2</v>
      </c>
      <c r="DA13" s="12">
        <v>3</v>
      </c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>
        <v>29</v>
      </c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3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3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>
        <v>36</v>
      </c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3"/>
      <c r="GQ13" s="33"/>
      <c r="GR13" s="41">
        <f t="shared" si="0"/>
        <v>254</v>
      </c>
      <c r="GS13" t="s">
        <v>140</v>
      </c>
    </row>
    <row r="14" spans="1:201">
      <c r="A14" s="10">
        <v>10</v>
      </c>
      <c r="B14" s="11" t="s">
        <v>70</v>
      </c>
      <c r="C14" s="11" t="s">
        <v>102</v>
      </c>
      <c r="D14" s="22" t="s">
        <v>144</v>
      </c>
      <c r="E14" s="22" t="s">
        <v>144</v>
      </c>
      <c r="F14" s="44" t="s">
        <v>69</v>
      </c>
      <c r="G14" s="41">
        <v>9</v>
      </c>
      <c r="H14" s="12"/>
      <c r="I14" s="12">
        <v>1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3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3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3"/>
      <c r="CY14" s="12">
        <v>19</v>
      </c>
      <c r="CZ14" s="12">
        <v>1</v>
      </c>
      <c r="DA14" s="12">
        <v>10</v>
      </c>
      <c r="DB14" s="12"/>
      <c r="DC14" s="12"/>
      <c r="DD14" s="12"/>
      <c r="DE14" s="12">
        <v>5</v>
      </c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>
        <v>7</v>
      </c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3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3"/>
      <c r="FK14" s="12"/>
      <c r="FL14" s="12">
        <v>2</v>
      </c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3"/>
      <c r="GQ14" s="33"/>
      <c r="GR14" s="41">
        <f t="shared" si="0"/>
        <v>54</v>
      </c>
      <c r="GS14" t="s">
        <v>140</v>
      </c>
    </row>
    <row r="15" spans="1:201">
      <c r="A15" s="10">
        <v>11</v>
      </c>
      <c r="B15" s="11" t="s">
        <v>40</v>
      </c>
      <c r="C15" s="11" t="s">
        <v>103</v>
      </c>
      <c r="D15" s="22" t="s">
        <v>145</v>
      </c>
      <c r="E15" s="22" t="s">
        <v>144</v>
      </c>
      <c r="F15" s="44" t="s">
        <v>65</v>
      </c>
      <c r="G15" s="41">
        <v>100</v>
      </c>
      <c r="H15" s="12">
        <v>302</v>
      </c>
      <c r="I15" s="12">
        <v>6</v>
      </c>
      <c r="J15" s="12"/>
      <c r="K15" s="12"/>
      <c r="L15" s="12"/>
      <c r="M15" s="12">
        <v>6</v>
      </c>
      <c r="N15" s="12"/>
      <c r="O15" s="12"/>
      <c r="P15" s="12"/>
      <c r="Q15" s="12"/>
      <c r="R15" s="12"/>
      <c r="S15" s="12"/>
      <c r="T15" s="12"/>
      <c r="U15" s="12"/>
      <c r="V15" s="12"/>
      <c r="W15" s="12">
        <v>22</v>
      </c>
      <c r="X15" s="12"/>
      <c r="Y15" s="12">
        <v>8</v>
      </c>
      <c r="Z15" s="12">
        <v>4</v>
      </c>
      <c r="AA15" s="12">
        <v>36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>
        <v>2</v>
      </c>
      <c r="AL15" s="13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3"/>
      <c r="BS15" s="12">
        <v>29</v>
      </c>
      <c r="BT15" s="12">
        <v>97</v>
      </c>
      <c r="BU15" s="12"/>
      <c r="BV15" s="12"/>
      <c r="BW15" s="12"/>
      <c r="BX15" s="12">
        <v>53</v>
      </c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>
        <v>101</v>
      </c>
      <c r="CJ15" s="12">
        <v>81</v>
      </c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3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3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3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>
        <v>12</v>
      </c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3"/>
      <c r="GQ15" s="33"/>
      <c r="GR15" s="41">
        <f t="shared" si="0"/>
        <v>859</v>
      </c>
      <c r="GS15" t="s">
        <v>140</v>
      </c>
    </row>
    <row r="16" spans="1:201">
      <c r="A16" s="10">
        <v>12</v>
      </c>
      <c r="B16" s="11" t="s">
        <v>40</v>
      </c>
      <c r="C16" s="11" t="s">
        <v>103</v>
      </c>
      <c r="D16" s="22" t="s">
        <v>145</v>
      </c>
      <c r="E16" s="22" t="s">
        <v>144</v>
      </c>
      <c r="F16" s="44" t="s">
        <v>66</v>
      </c>
      <c r="G16" s="41">
        <v>14</v>
      </c>
      <c r="H16" s="12">
        <v>24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>
        <v>4</v>
      </c>
      <c r="X16" s="12">
        <v>6</v>
      </c>
      <c r="Y16" s="12"/>
      <c r="Z16" s="12"/>
      <c r="AA16" s="12"/>
      <c r="AB16" s="12"/>
      <c r="AC16" s="12"/>
      <c r="AD16" s="12">
        <v>24</v>
      </c>
      <c r="AE16" s="12"/>
      <c r="AF16" s="12"/>
      <c r="AG16" s="12"/>
      <c r="AH16" s="12"/>
      <c r="AI16" s="12"/>
      <c r="AJ16" s="12"/>
      <c r="AK16" s="12"/>
      <c r="AL16" s="13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3"/>
      <c r="BS16" s="12"/>
      <c r="BT16" s="12">
        <v>4</v>
      </c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3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3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3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3"/>
      <c r="GQ16" s="33"/>
      <c r="GR16" s="41">
        <f t="shared" si="0"/>
        <v>76</v>
      </c>
      <c r="GS16" t="s">
        <v>140</v>
      </c>
    </row>
    <row r="17" spans="1:201">
      <c r="A17" s="10">
        <v>13</v>
      </c>
      <c r="B17" s="11" t="s">
        <v>40</v>
      </c>
      <c r="C17" s="11" t="s">
        <v>103</v>
      </c>
      <c r="D17" s="22" t="s">
        <v>145</v>
      </c>
      <c r="E17" s="22" t="s">
        <v>144</v>
      </c>
      <c r="F17" s="44" t="s">
        <v>69</v>
      </c>
      <c r="G17" s="41">
        <v>12</v>
      </c>
      <c r="H17" s="12">
        <v>1</v>
      </c>
      <c r="I17" s="12"/>
      <c r="J17" s="12"/>
      <c r="K17" s="12"/>
      <c r="L17" s="12"/>
      <c r="M17" s="12">
        <v>11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3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3"/>
      <c r="BS17" s="12"/>
      <c r="BT17" s="12">
        <v>3</v>
      </c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3"/>
      <c r="CY17" s="12">
        <v>7</v>
      </c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3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3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3"/>
      <c r="GQ17" s="33"/>
      <c r="GR17" s="41">
        <f t="shared" si="0"/>
        <v>34</v>
      </c>
      <c r="GS17" t="s">
        <v>140</v>
      </c>
    </row>
    <row r="18" spans="1:201">
      <c r="A18" s="10">
        <v>14</v>
      </c>
      <c r="B18" s="11" t="s">
        <v>41</v>
      </c>
      <c r="C18" s="11" t="s">
        <v>104</v>
      </c>
      <c r="D18" s="22" t="s">
        <v>146</v>
      </c>
      <c r="E18" s="22" t="s">
        <v>146</v>
      </c>
      <c r="F18" s="44" t="s">
        <v>65</v>
      </c>
      <c r="G18" s="41">
        <v>29</v>
      </c>
      <c r="H18" s="12">
        <v>134</v>
      </c>
      <c r="I18" s="12">
        <v>13</v>
      </c>
      <c r="J18" s="12">
        <v>30</v>
      </c>
      <c r="K18" s="12">
        <v>2</v>
      </c>
      <c r="L18" s="12">
        <v>25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>
        <v>4</v>
      </c>
      <c r="X18" s="12"/>
      <c r="Y18" s="12">
        <v>4</v>
      </c>
      <c r="Z18" s="12"/>
      <c r="AA18" s="12">
        <v>20</v>
      </c>
      <c r="AB18" s="12">
        <v>3</v>
      </c>
      <c r="AC18" s="12"/>
      <c r="AD18" s="12"/>
      <c r="AE18" s="12"/>
      <c r="AF18" s="12"/>
      <c r="AG18" s="12"/>
      <c r="AH18" s="12"/>
      <c r="AI18" s="12"/>
      <c r="AJ18" s="12"/>
      <c r="AK18" s="12">
        <v>1</v>
      </c>
      <c r="AL18" s="13"/>
      <c r="AM18" s="12"/>
      <c r="AN18" s="12"/>
      <c r="AO18" s="12"/>
      <c r="AP18" s="12"/>
      <c r="AQ18" s="12"/>
      <c r="AR18" s="12">
        <v>8</v>
      </c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>
        <v>4</v>
      </c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3"/>
      <c r="BS18" s="12"/>
      <c r="BT18" s="12">
        <v>27</v>
      </c>
      <c r="BU18" s="12"/>
      <c r="BV18" s="12"/>
      <c r="BW18" s="12"/>
      <c r="BX18" s="12">
        <v>13</v>
      </c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>
        <v>18</v>
      </c>
      <c r="CK18" s="12"/>
      <c r="CL18" s="12"/>
      <c r="CM18" s="12">
        <v>2</v>
      </c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3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>
        <v>5</v>
      </c>
      <c r="DY18" s="12"/>
      <c r="DZ18" s="12"/>
      <c r="EA18" s="12"/>
      <c r="EB18" s="12"/>
      <c r="EC18" s="12"/>
      <c r="ED18" s="13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3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3"/>
      <c r="GQ18" s="33"/>
      <c r="GR18" s="41">
        <f t="shared" si="0"/>
        <v>342</v>
      </c>
      <c r="GS18" t="s">
        <v>140</v>
      </c>
    </row>
    <row r="19" spans="1:201">
      <c r="A19" s="10">
        <v>15</v>
      </c>
      <c r="B19" s="11" t="s">
        <v>41</v>
      </c>
      <c r="C19" s="11" t="s">
        <v>104</v>
      </c>
      <c r="D19" s="22" t="s">
        <v>146</v>
      </c>
      <c r="E19" s="22" t="s">
        <v>146</v>
      </c>
      <c r="F19" s="44" t="s">
        <v>66</v>
      </c>
      <c r="G19" s="41"/>
      <c r="H19" s="12">
        <v>3</v>
      </c>
      <c r="I19" s="12"/>
      <c r="J19" s="12"/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>
        <v>2</v>
      </c>
      <c r="Z19" s="12"/>
      <c r="AA19" s="12"/>
      <c r="AB19" s="12"/>
      <c r="AC19" s="12"/>
      <c r="AD19" s="12">
        <v>13</v>
      </c>
      <c r="AE19" s="12"/>
      <c r="AF19" s="12"/>
      <c r="AG19" s="12"/>
      <c r="AH19" s="12"/>
      <c r="AI19" s="12">
        <v>3</v>
      </c>
      <c r="AJ19" s="12"/>
      <c r="AK19" s="12"/>
      <c r="AL19" s="13"/>
      <c r="AM19" s="12"/>
      <c r="AN19" s="12"/>
      <c r="AO19" s="12"/>
      <c r="AP19" s="12">
        <v>2</v>
      </c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35" t="s">
        <v>95</v>
      </c>
      <c r="GR19" s="41">
        <f>SUM(G19:GP19)+13</f>
        <v>37</v>
      </c>
      <c r="GS19" t="s">
        <v>140</v>
      </c>
    </row>
    <row r="20" spans="1:201">
      <c r="A20" s="10">
        <v>16</v>
      </c>
      <c r="B20" s="11" t="s">
        <v>42</v>
      </c>
      <c r="C20" s="11" t="s">
        <v>105</v>
      </c>
      <c r="D20" s="22" t="s">
        <v>144</v>
      </c>
      <c r="E20" s="22" t="s">
        <v>144</v>
      </c>
      <c r="F20" s="44" t="s">
        <v>65</v>
      </c>
      <c r="G20" s="41">
        <f>52+2</f>
        <v>54</v>
      </c>
      <c r="H20" s="12">
        <v>235</v>
      </c>
      <c r="I20" s="12">
        <f>25+4</f>
        <v>29</v>
      </c>
      <c r="J20" s="12">
        <v>4</v>
      </c>
      <c r="K20" s="12">
        <v>4</v>
      </c>
      <c r="L20" s="12">
        <v>6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>
        <f>5+2</f>
        <v>7</v>
      </c>
      <c r="Z20" s="12">
        <v>3</v>
      </c>
      <c r="AA20" s="12"/>
      <c r="AB20" s="12">
        <v>1</v>
      </c>
      <c r="AC20" s="12"/>
      <c r="AD20" s="12"/>
      <c r="AE20" s="12"/>
      <c r="AF20" s="12"/>
      <c r="AG20" s="12"/>
      <c r="AH20" s="12"/>
      <c r="AI20" s="12"/>
      <c r="AJ20" s="12"/>
      <c r="AK20" s="12">
        <v>3</v>
      </c>
      <c r="AL20" s="13"/>
      <c r="AM20" s="12"/>
      <c r="AN20" s="12"/>
      <c r="AO20" s="12">
        <v>1</v>
      </c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>
        <v>63</v>
      </c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3"/>
      <c r="BS20" s="12"/>
      <c r="BT20" s="12">
        <f>2+16</f>
        <v>18</v>
      </c>
      <c r="BU20" s="12"/>
      <c r="BV20" s="12">
        <f>1+2</f>
        <v>3</v>
      </c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3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>
        <f>4+2</f>
        <v>6</v>
      </c>
      <c r="DR20" s="12"/>
      <c r="DS20" s="12"/>
      <c r="DT20" s="12"/>
      <c r="DU20" s="12"/>
      <c r="DV20" s="12"/>
      <c r="DW20" s="12">
        <f>1+1</f>
        <v>2</v>
      </c>
      <c r="DX20" s="12"/>
      <c r="DY20" s="12"/>
      <c r="DZ20" s="12"/>
      <c r="EA20" s="12"/>
      <c r="EB20" s="12"/>
      <c r="EC20" s="12"/>
      <c r="ED20" s="13">
        <f>1+1</f>
        <v>2</v>
      </c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3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3"/>
      <c r="GQ20" s="33"/>
      <c r="GR20" s="41">
        <f t="shared" si="0"/>
        <v>441</v>
      </c>
      <c r="GS20" t="s">
        <v>140</v>
      </c>
    </row>
    <row r="21" spans="1:201">
      <c r="A21" s="10">
        <v>17</v>
      </c>
      <c r="B21" s="11" t="s">
        <v>42</v>
      </c>
      <c r="C21" s="11" t="s">
        <v>105</v>
      </c>
      <c r="D21" s="22" t="s">
        <v>144</v>
      </c>
      <c r="E21" s="22" t="s">
        <v>144</v>
      </c>
      <c r="F21" s="44" t="s">
        <v>66</v>
      </c>
      <c r="G21" s="41">
        <v>8</v>
      </c>
      <c r="H21" s="12"/>
      <c r="I21" s="12">
        <v>8</v>
      </c>
      <c r="J21" s="12">
        <v>1</v>
      </c>
      <c r="K21" s="12"/>
      <c r="L21" s="12"/>
      <c r="M21" s="12">
        <v>1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>
        <v>3</v>
      </c>
      <c r="Z21" s="12">
        <v>2</v>
      </c>
      <c r="AA21" s="12"/>
      <c r="AB21" s="12"/>
      <c r="AC21" s="12"/>
      <c r="AD21" s="12">
        <v>15</v>
      </c>
      <c r="AE21" s="12"/>
      <c r="AF21" s="12"/>
      <c r="AG21" s="12"/>
      <c r="AH21" s="12"/>
      <c r="AI21" s="12"/>
      <c r="AJ21" s="12"/>
      <c r="AK21" s="12"/>
      <c r="AL21" s="13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3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3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>
        <v>2</v>
      </c>
      <c r="DY21" s="12"/>
      <c r="DZ21" s="12"/>
      <c r="EA21" s="12"/>
      <c r="EB21" s="12"/>
      <c r="EC21" s="12"/>
      <c r="ED21" s="13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3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3"/>
      <c r="GQ21" s="32"/>
      <c r="GR21" s="41">
        <f t="shared" si="0"/>
        <v>40</v>
      </c>
      <c r="GS21" t="s">
        <v>140</v>
      </c>
    </row>
    <row r="22" spans="1:201">
      <c r="A22" s="10">
        <v>18</v>
      </c>
      <c r="B22" s="11" t="s">
        <v>88</v>
      </c>
      <c r="C22" s="11" t="s">
        <v>106</v>
      </c>
      <c r="D22" s="22" t="s">
        <v>146</v>
      </c>
      <c r="E22" s="22" t="s">
        <v>146</v>
      </c>
      <c r="F22" s="44" t="s">
        <v>65</v>
      </c>
      <c r="G22" s="41">
        <v>10</v>
      </c>
      <c r="H22" s="12">
        <v>39</v>
      </c>
      <c r="I22" s="12">
        <v>56</v>
      </c>
      <c r="J22" s="12">
        <v>11</v>
      </c>
      <c r="K22" s="12">
        <v>4</v>
      </c>
      <c r="L22" s="12">
        <v>2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>
        <v>13</v>
      </c>
      <c r="X22" s="12"/>
      <c r="Y22" s="12">
        <v>2</v>
      </c>
      <c r="Z22" s="12">
        <v>2</v>
      </c>
      <c r="AA22" s="12">
        <v>13</v>
      </c>
      <c r="AB22" s="12">
        <v>4</v>
      </c>
      <c r="AC22" s="12"/>
      <c r="AD22" s="12"/>
      <c r="AE22" s="12"/>
      <c r="AF22" s="12"/>
      <c r="AG22" s="12"/>
      <c r="AH22" s="12"/>
      <c r="AI22" s="12"/>
      <c r="AJ22" s="12"/>
      <c r="AK22" s="12"/>
      <c r="AL22" s="13"/>
      <c r="AM22" s="12">
        <v>3</v>
      </c>
      <c r="AN22" s="12">
        <v>62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3"/>
      <c r="BS22" s="12">
        <v>8</v>
      </c>
      <c r="BT22" s="12">
        <v>50</v>
      </c>
      <c r="BU22" s="12"/>
      <c r="BV22" s="12">
        <v>4</v>
      </c>
      <c r="BW22" s="12"/>
      <c r="BX22" s="12"/>
      <c r="BY22" s="12">
        <v>11</v>
      </c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>
        <v>12</v>
      </c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3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>
        <v>1</v>
      </c>
      <c r="DX22" s="12">
        <v>8</v>
      </c>
      <c r="DY22" s="12"/>
      <c r="DZ22" s="12"/>
      <c r="EA22" s="12"/>
      <c r="EB22" s="12"/>
      <c r="EC22" s="12"/>
      <c r="ED22" s="13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33" t="s">
        <v>81</v>
      </c>
      <c r="GR22" s="41">
        <f>SUM(G22:GP22)+11</f>
        <v>326</v>
      </c>
      <c r="GS22" t="s">
        <v>140</v>
      </c>
    </row>
    <row r="23" spans="1:201">
      <c r="A23" s="10">
        <v>19</v>
      </c>
      <c r="B23" s="11" t="s">
        <v>88</v>
      </c>
      <c r="C23" s="11" t="s">
        <v>106</v>
      </c>
      <c r="D23" s="22" t="s">
        <v>146</v>
      </c>
      <c r="E23" s="22" t="s">
        <v>146</v>
      </c>
      <c r="F23" s="44" t="s">
        <v>66</v>
      </c>
      <c r="G23" s="41"/>
      <c r="H23" s="12"/>
      <c r="I23" s="12">
        <v>2</v>
      </c>
      <c r="J23" s="12">
        <v>3</v>
      </c>
      <c r="K23" s="12"/>
      <c r="L23" s="12"/>
      <c r="M23" s="12">
        <v>1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>
        <v>2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3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3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3"/>
      <c r="CY23" s="12">
        <v>2</v>
      </c>
      <c r="CZ23" s="12">
        <v>4</v>
      </c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>
        <v>3</v>
      </c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3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3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3"/>
      <c r="GQ23" s="33"/>
      <c r="GR23" s="41">
        <f t="shared" si="0"/>
        <v>17</v>
      </c>
      <c r="GS23" t="s">
        <v>140</v>
      </c>
    </row>
    <row r="24" spans="1:201">
      <c r="A24" s="10">
        <v>20</v>
      </c>
      <c r="B24" s="11" t="s">
        <v>43</v>
      </c>
      <c r="C24" s="11" t="s">
        <v>107</v>
      </c>
      <c r="D24" s="22" t="s">
        <v>144</v>
      </c>
      <c r="E24" s="22" t="s">
        <v>144</v>
      </c>
      <c r="F24" s="44" t="s">
        <v>65</v>
      </c>
      <c r="G24" s="41">
        <v>43</v>
      </c>
      <c r="H24" s="12">
        <v>94</v>
      </c>
      <c r="I24" s="12">
        <v>24</v>
      </c>
      <c r="J24" s="12">
        <v>25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>
        <v>1</v>
      </c>
      <c r="X24" s="12"/>
      <c r="Y24" s="12">
        <v>4</v>
      </c>
      <c r="Z24" s="12">
        <v>2</v>
      </c>
      <c r="AA24" s="12">
        <v>39</v>
      </c>
      <c r="AB24" s="12">
        <v>4</v>
      </c>
      <c r="AC24" s="12"/>
      <c r="AD24" s="12"/>
      <c r="AE24" s="12"/>
      <c r="AF24" s="12"/>
      <c r="AG24" s="12"/>
      <c r="AH24" s="12"/>
      <c r="AI24" s="12"/>
      <c r="AJ24" s="12"/>
      <c r="AK24" s="12">
        <v>1</v>
      </c>
      <c r="AL24" s="13"/>
      <c r="AM24" s="12">
        <v>5</v>
      </c>
      <c r="AN24" s="12">
        <v>144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3"/>
      <c r="BS24" s="12"/>
      <c r="BT24" s="12"/>
      <c r="BU24" s="12">
        <v>1</v>
      </c>
      <c r="BV24" s="12">
        <v>4</v>
      </c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3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>
        <v>5</v>
      </c>
      <c r="DR24" s="12"/>
      <c r="DS24" s="12"/>
      <c r="DT24" s="12"/>
      <c r="DU24" s="12"/>
      <c r="DV24" s="12"/>
      <c r="DW24" s="12"/>
      <c r="DX24" s="12">
        <v>7</v>
      </c>
      <c r="DY24" s="12"/>
      <c r="DZ24" s="12"/>
      <c r="EA24" s="12"/>
      <c r="EB24" s="12"/>
      <c r="EC24" s="12"/>
      <c r="ED24" s="13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3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3"/>
      <c r="GQ24" s="33"/>
      <c r="GR24" s="41">
        <f t="shared" si="0"/>
        <v>403</v>
      </c>
      <c r="GS24" t="s">
        <v>140</v>
      </c>
    </row>
    <row r="25" spans="1:201">
      <c r="A25" s="10">
        <v>21</v>
      </c>
      <c r="B25" s="11" t="s">
        <v>43</v>
      </c>
      <c r="C25" s="11" t="s">
        <v>107</v>
      </c>
      <c r="D25" s="22" t="s">
        <v>144</v>
      </c>
      <c r="E25" s="22" t="s">
        <v>144</v>
      </c>
      <c r="F25" s="44" t="s">
        <v>66</v>
      </c>
      <c r="G25" s="41"/>
      <c r="H25" s="12">
        <v>1</v>
      </c>
      <c r="I25" s="12"/>
      <c r="J25" s="12">
        <v>2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>
        <v>2</v>
      </c>
      <c r="Z25" s="12">
        <v>2</v>
      </c>
      <c r="AA25" s="12"/>
      <c r="AB25" s="12"/>
      <c r="AC25" s="12"/>
      <c r="AD25" s="12">
        <v>8</v>
      </c>
      <c r="AE25" s="12"/>
      <c r="AF25" s="12"/>
      <c r="AG25" s="12"/>
      <c r="AH25" s="12"/>
      <c r="AI25" s="12"/>
      <c r="AJ25" s="12"/>
      <c r="AK25" s="12"/>
      <c r="AL25" s="13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>
        <v>4</v>
      </c>
      <c r="DR25" s="12"/>
      <c r="DS25" s="12"/>
      <c r="DT25" s="12"/>
      <c r="DU25" s="12"/>
      <c r="DV25" s="12"/>
      <c r="DW25" s="12"/>
      <c r="DX25" s="12">
        <v>3</v>
      </c>
      <c r="DY25" s="12"/>
      <c r="DZ25" s="12"/>
      <c r="EA25" s="12"/>
      <c r="EB25" s="12"/>
      <c r="EC25" s="12"/>
      <c r="ED25" s="13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33" t="s">
        <v>82</v>
      </c>
      <c r="GR25" s="41">
        <f>SUM(G25:GP25)+5</f>
        <v>27</v>
      </c>
      <c r="GS25" t="s">
        <v>140</v>
      </c>
    </row>
    <row r="26" spans="1:201">
      <c r="A26" s="10">
        <v>22</v>
      </c>
      <c r="B26" s="11" t="s">
        <v>43</v>
      </c>
      <c r="C26" s="11" t="s">
        <v>107</v>
      </c>
      <c r="D26" s="22" t="s">
        <v>144</v>
      </c>
      <c r="E26" s="22" t="s">
        <v>144</v>
      </c>
      <c r="F26" s="44" t="s">
        <v>69</v>
      </c>
      <c r="G26" s="41">
        <v>5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3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3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3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5"/>
      <c r="DT26" s="12"/>
      <c r="DU26" s="12"/>
      <c r="DV26" s="12"/>
      <c r="DW26" s="12"/>
      <c r="DX26" s="12">
        <v>4</v>
      </c>
      <c r="DY26" s="12"/>
      <c r="DZ26" s="12"/>
      <c r="EA26" s="12"/>
      <c r="EB26" s="12"/>
      <c r="EC26" s="12"/>
      <c r="ED26" s="13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3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3"/>
      <c r="GQ26" s="33"/>
      <c r="GR26" s="41">
        <f t="shared" si="0"/>
        <v>9</v>
      </c>
      <c r="GS26" t="s">
        <v>140</v>
      </c>
    </row>
    <row r="27" spans="1:201">
      <c r="A27" s="10">
        <v>23</v>
      </c>
      <c r="B27" s="11" t="s">
        <v>44</v>
      </c>
      <c r="C27" s="11" t="s">
        <v>108</v>
      </c>
      <c r="D27" s="22" t="s">
        <v>144</v>
      </c>
      <c r="E27" s="22" t="s">
        <v>144</v>
      </c>
      <c r="F27" s="44" t="s">
        <v>65</v>
      </c>
      <c r="G27" s="41">
        <v>16</v>
      </c>
      <c r="H27" s="12">
        <f>31+9</f>
        <v>40</v>
      </c>
      <c r="I27" s="12"/>
      <c r="J27" s="12"/>
      <c r="K27" s="12">
        <v>3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>
        <f>44+1</f>
        <v>45</v>
      </c>
      <c r="Z27" s="12">
        <v>6</v>
      </c>
      <c r="AA27" s="12"/>
      <c r="AB27" s="12">
        <v>3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3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3"/>
      <c r="BS27" s="12">
        <v>54</v>
      </c>
      <c r="BT27" s="12">
        <v>355</v>
      </c>
      <c r="BU27" s="12"/>
      <c r="BV27" s="12"/>
      <c r="BW27" s="12"/>
      <c r="BX27" s="12">
        <v>9</v>
      </c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>
        <v>206</v>
      </c>
      <c r="CJ27" s="12">
        <f>101+4</f>
        <v>105</v>
      </c>
      <c r="CK27" s="12"/>
      <c r="CL27" s="12"/>
      <c r="CM27" s="12">
        <v>60</v>
      </c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3"/>
      <c r="CY27" s="12">
        <v>2</v>
      </c>
      <c r="CZ27" s="12">
        <v>9</v>
      </c>
      <c r="DA27" s="12"/>
      <c r="DB27" s="12"/>
      <c r="DC27" s="12">
        <v>10</v>
      </c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>
        <v>19</v>
      </c>
      <c r="DR27" s="12"/>
      <c r="DS27" s="12"/>
      <c r="DT27" s="12"/>
      <c r="DU27" s="12"/>
      <c r="DV27" s="12"/>
      <c r="DW27" s="12">
        <v>4</v>
      </c>
      <c r="DX27" s="12">
        <v>13</v>
      </c>
      <c r="DY27" s="12">
        <v>4</v>
      </c>
      <c r="DZ27" s="12"/>
      <c r="EA27" s="12"/>
      <c r="EB27" s="12"/>
      <c r="EC27" s="12"/>
      <c r="ED27" s="13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3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>
        <v>7</v>
      </c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3"/>
      <c r="GQ27" s="33"/>
      <c r="GR27" s="41">
        <f t="shared" si="0"/>
        <v>970</v>
      </c>
      <c r="GS27" t="s">
        <v>140</v>
      </c>
    </row>
    <row r="28" spans="1:201">
      <c r="A28" s="10">
        <v>24</v>
      </c>
      <c r="B28" s="11" t="s">
        <v>44</v>
      </c>
      <c r="C28" s="11" t="s">
        <v>108</v>
      </c>
      <c r="D28" s="22" t="s">
        <v>144</v>
      </c>
      <c r="E28" s="22" t="s">
        <v>144</v>
      </c>
      <c r="F28" s="44" t="s">
        <v>66</v>
      </c>
      <c r="G28" s="41">
        <v>4</v>
      </c>
      <c r="H28" s="12">
        <v>2</v>
      </c>
      <c r="I28" s="12"/>
      <c r="J28" s="12"/>
      <c r="K28" s="12">
        <v>18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>
        <v>9</v>
      </c>
      <c r="Z28" s="12">
        <v>6</v>
      </c>
      <c r="AA28" s="12"/>
      <c r="AB28" s="12">
        <v>4</v>
      </c>
      <c r="AC28" s="12"/>
      <c r="AD28" s="12">
        <v>25</v>
      </c>
      <c r="AE28" s="12"/>
      <c r="AF28" s="12"/>
      <c r="AG28" s="12"/>
      <c r="AH28" s="12"/>
      <c r="AI28" s="12"/>
      <c r="AJ28" s="12"/>
      <c r="AK28" s="12"/>
      <c r="AL28" s="13"/>
      <c r="AM28" s="12">
        <v>6</v>
      </c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3"/>
      <c r="BS28" s="12"/>
      <c r="BT28" s="12">
        <v>2</v>
      </c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>
        <v>4</v>
      </c>
      <c r="CJ28" s="12"/>
      <c r="CK28" s="12"/>
      <c r="CL28" s="12"/>
      <c r="CM28" s="12"/>
      <c r="CN28" s="12"/>
      <c r="CO28" s="12"/>
      <c r="CP28" s="12">
        <v>14</v>
      </c>
      <c r="CQ28" s="12"/>
      <c r="CR28" s="12"/>
      <c r="CS28" s="12"/>
      <c r="CT28" s="12"/>
      <c r="CU28" s="12"/>
      <c r="CV28" s="12"/>
      <c r="CW28" s="12"/>
      <c r="CX28" s="13"/>
      <c r="CY28" s="12"/>
      <c r="CZ28" s="12"/>
      <c r="DA28" s="12">
        <v>2</v>
      </c>
      <c r="DB28" s="12">
        <v>2</v>
      </c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>
        <v>6</v>
      </c>
      <c r="DR28" s="12"/>
      <c r="DS28" s="12"/>
      <c r="DT28" s="12"/>
      <c r="DU28" s="12"/>
      <c r="DV28" s="12"/>
      <c r="DW28" s="12"/>
      <c r="DX28" s="12"/>
      <c r="DY28" s="12">
        <v>1</v>
      </c>
      <c r="DZ28" s="12"/>
      <c r="EA28" s="12"/>
      <c r="EB28" s="12"/>
      <c r="EC28" s="12"/>
      <c r="ED28" s="13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3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3"/>
      <c r="GQ28" s="32"/>
      <c r="GR28" s="41">
        <f t="shared" si="0"/>
        <v>105</v>
      </c>
      <c r="GS28" t="s">
        <v>140</v>
      </c>
    </row>
    <row r="29" spans="1:201">
      <c r="A29" s="10">
        <v>25</v>
      </c>
      <c r="B29" s="11" t="s">
        <v>44</v>
      </c>
      <c r="C29" s="11" t="s">
        <v>108</v>
      </c>
      <c r="D29" s="22" t="s">
        <v>144</v>
      </c>
      <c r="E29" s="22" t="s">
        <v>144</v>
      </c>
      <c r="F29" s="44" t="s">
        <v>69</v>
      </c>
      <c r="G29" s="41">
        <v>4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>
        <v>4</v>
      </c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>
        <v>12</v>
      </c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3"/>
      <c r="CY29" s="12"/>
      <c r="CZ29" s="12"/>
      <c r="DA29" s="12"/>
      <c r="DB29" s="12"/>
      <c r="DC29" s="12"/>
      <c r="DD29" s="12"/>
      <c r="DE29" s="12">
        <v>1</v>
      </c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>
        <v>4</v>
      </c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3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33"/>
      <c r="GR29" s="41">
        <f>SUM(G29:GP29)</f>
        <v>25</v>
      </c>
      <c r="GS29" t="s">
        <v>140</v>
      </c>
    </row>
    <row r="30" spans="1:201">
      <c r="A30" s="10">
        <v>26</v>
      </c>
      <c r="B30" s="11" t="s">
        <v>45</v>
      </c>
      <c r="C30" s="11" t="s">
        <v>109</v>
      </c>
      <c r="D30" s="22" t="s">
        <v>144</v>
      </c>
      <c r="E30" s="22" t="s">
        <v>144</v>
      </c>
      <c r="F30" s="44" t="s">
        <v>65</v>
      </c>
      <c r="G30" s="41">
        <f>74+3</f>
        <v>77</v>
      </c>
      <c r="H30" s="12">
        <v>262</v>
      </c>
      <c r="I30" s="12">
        <v>28</v>
      </c>
      <c r="J30" s="12">
        <v>7</v>
      </c>
      <c r="K30" s="12">
        <v>6</v>
      </c>
      <c r="L30" s="12">
        <f>0+12</f>
        <v>12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>
        <f>23+3</f>
        <v>26</v>
      </c>
      <c r="Z30" s="12">
        <v>6</v>
      </c>
      <c r="AA30" s="12">
        <v>5</v>
      </c>
      <c r="AB30" s="12">
        <f>0+3</f>
        <v>3</v>
      </c>
      <c r="AC30" s="12"/>
      <c r="AD30" s="12"/>
      <c r="AE30" s="12"/>
      <c r="AF30" s="12"/>
      <c r="AG30" s="12"/>
      <c r="AH30" s="12"/>
      <c r="AI30" s="12"/>
      <c r="AJ30" s="12"/>
      <c r="AK30" s="12">
        <v>1</v>
      </c>
      <c r="AL30" s="13"/>
      <c r="AM30" s="12">
        <v>11</v>
      </c>
      <c r="AN30" s="12">
        <v>18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>
        <v>28</v>
      </c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3"/>
      <c r="BS30" s="12">
        <f>36+1</f>
        <v>37</v>
      </c>
      <c r="BT30" s="12">
        <f>117+18</f>
        <v>135</v>
      </c>
      <c r="BU30" s="12"/>
      <c r="BV30" s="12">
        <f>29+6</f>
        <v>35</v>
      </c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>
        <v>4</v>
      </c>
      <c r="CJ30" s="12"/>
      <c r="CK30" s="12"/>
      <c r="CL30" s="12"/>
      <c r="CM30" s="12">
        <v>6</v>
      </c>
      <c r="CN30" s="12"/>
      <c r="CO30" s="12"/>
      <c r="CP30" s="12">
        <v>2</v>
      </c>
      <c r="CQ30" s="12"/>
      <c r="CR30" s="12"/>
      <c r="CS30" s="12"/>
      <c r="CT30" s="12"/>
      <c r="CU30" s="12"/>
      <c r="CV30" s="12"/>
      <c r="CW30" s="12"/>
      <c r="CX30" s="13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3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3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3"/>
      <c r="GQ30" s="33"/>
      <c r="GR30" s="41">
        <f t="shared" si="0"/>
        <v>709</v>
      </c>
      <c r="GS30" t="s">
        <v>140</v>
      </c>
    </row>
    <row r="31" spans="1:201">
      <c r="A31" s="10">
        <v>27</v>
      </c>
      <c r="B31" s="11" t="s">
        <v>45</v>
      </c>
      <c r="C31" s="11" t="s">
        <v>109</v>
      </c>
      <c r="D31" s="22" t="s">
        <v>144</v>
      </c>
      <c r="E31" s="22" t="s">
        <v>144</v>
      </c>
      <c r="F31" s="44" t="s">
        <v>66</v>
      </c>
      <c r="G31" s="41">
        <v>10</v>
      </c>
      <c r="H31" s="12">
        <v>4</v>
      </c>
      <c r="I31" s="12">
        <v>1</v>
      </c>
      <c r="J31" s="12"/>
      <c r="K31" s="12"/>
      <c r="L31" s="12">
        <v>6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>
        <v>3</v>
      </c>
      <c r="Z31" s="12">
        <v>6</v>
      </c>
      <c r="AA31" s="12"/>
      <c r="AB31" s="12">
        <v>11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3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2"/>
      <c r="BT31" s="12">
        <v>11</v>
      </c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>
        <v>20</v>
      </c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3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>
        <v>3</v>
      </c>
      <c r="DX31" s="12">
        <v>3</v>
      </c>
      <c r="DY31" s="12"/>
      <c r="DZ31" s="12"/>
      <c r="EA31" s="12"/>
      <c r="EB31" s="12"/>
      <c r="EC31" s="12"/>
      <c r="ED31" s="13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36"/>
      <c r="GR31" s="41">
        <f>SUM(G31:GP31)</f>
        <v>78</v>
      </c>
      <c r="GS31" t="s">
        <v>140</v>
      </c>
    </row>
    <row r="32" spans="1:201">
      <c r="A32" s="10">
        <v>28</v>
      </c>
      <c r="B32" s="11" t="s">
        <v>45</v>
      </c>
      <c r="C32" s="11" t="s">
        <v>109</v>
      </c>
      <c r="D32" s="22" t="s">
        <v>144</v>
      </c>
      <c r="E32" s="22" t="s">
        <v>144</v>
      </c>
      <c r="F32" s="44" t="s">
        <v>69</v>
      </c>
      <c r="G32" s="41">
        <v>4</v>
      </c>
      <c r="H32" s="12">
        <v>2</v>
      </c>
      <c r="I32" s="12">
        <v>1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>
        <v>1</v>
      </c>
      <c r="AF32" s="12">
        <v>3</v>
      </c>
      <c r="AG32" s="12"/>
      <c r="AH32" s="12"/>
      <c r="AI32" s="12"/>
      <c r="AJ32" s="12"/>
      <c r="AK32" s="12"/>
      <c r="AL32" s="13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3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3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3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3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3"/>
      <c r="GQ32" s="32" t="s">
        <v>96</v>
      </c>
      <c r="GR32" s="41">
        <f>SUM(G32:GP32)+16</f>
        <v>27</v>
      </c>
      <c r="GS32" t="s">
        <v>140</v>
      </c>
    </row>
    <row r="33" spans="1:201">
      <c r="A33" s="10">
        <v>29</v>
      </c>
      <c r="B33" s="11" t="s">
        <v>46</v>
      </c>
      <c r="C33" s="11" t="s">
        <v>110</v>
      </c>
      <c r="D33" s="22" t="s">
        <v>146</v>
      </c>
      <c r="E33" s="22" t="s">
        <v>146</v>
      </c>
      <c r="F33" s="44" t="s">
        <v>65</v>
      </c>
      <c r="G33" s="41">
        <v>20</v>
      </c>
      <c r="H33" s="12">
        <v>79</v>
      </c>
      <c r="I33" s="12">
        <v>9</v>
      </c>
      <c r="J33" s="12">
        <v>7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>
        <v>3</v>
      </c>
      <c r="Z33" s="12"/>
      <c r="AA33" s="12">
        <v>8</v>
      </c>
      <c r="AB33" s="12">
        <v>3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3"/>
      <c r="AM33" s="12">
        <v>21</v>
      </c>
      <c r="AN33" s="12">
        <v>127</v>
      </c>
      <c r="AO33" s="12">
        <v>1</v>
      </c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>
        <v>36</v>
      </c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3"/>
      <c r="BS33" s="12"/>
      <c r="BT33" s="12"/>
      <c r="BU33" s="12"/>
      <c r="BV33" s="12">
        <v>2</v>
      </c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>
        <v>2</v>
      </c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3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>
        <v>1</v>
      </c>
      <c r="DR33" s="12"/>
      <c r="DS33" s="12"/>
      <c r="DT33" s="12">
        <v>2</v>
      </c>
      <c r="DU33" s="12"/>
      <c r="DV33" s="12"/>
      <c r="DW33" s="12"/>
      <c r="DX33" s="12">
        <v>13</v>
      </c>
      <c r="DY33" s="12"/>
      <c r="DZ33" s="12"/>
      <c r="EA33" s="12"/>
      <c r="EB33" s="12"/>
      <c r="EC33" s="12"/>
      <c r="ED33" s="13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3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3"/>
      <c r="GQ33" s="33"/>
      <c r="GR33" s="41">
        <f t="shared" si="0"/>
        <v>334</v>
      </c>
      <c r="GS33" t="s">
        <v>140</v>
      </c>
    </row>
    <row r="34" spans="1:201">
      <c r="A34" s="10">
        <v>30</v>
      </c>
      <c r="B34" s="11" t="s">
        <v>46</v>
      </c>
      <c r="C34" s="11" t="s">
        <v>110</v>
      </c>
      <c r="D34" s="22" t="s">
        <v>146</v>
      </c>
      <c r="E34" s="22" t="s">
        <v>146</v>
      </c>
      <c r="F34" s="44" t="s">
        <v>66</v>
      </c>
      <c r="G34" s="41">
        <v>8</v>
      </c>
      <c r="H34" s="12">
        <v>10</v>
      </c>
      <c r="I34" s="12"/>
      <c r="J34" s="12"/>
      <c r="K34" s="12">
        <v>4</v>
      </c>
      <c r="L34" s="12">
        <v>4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>
        <v>4</v>
      </c>
      <c r="Z34" s="12"/>
      <c r="AA34" s="12"/>
      <c r="AB34" s="12"/>
      <c r="AC34" s="12"/>
      <c r="AD34" s="12">
        <v>20</v>
      </c>
      <c r="AE34" s="12"/>
      <c r="AF34" s="12"/>
      <c r="AG34" s="12"/>
      <c r="AH34" s="12"/>
      <c r="AI34" s="12">
        <v>1</v>
      </c>
      <c r="AJ34" s="12"/>
      <c r="AK34" s="12"/>
      <c r="AL34" s="13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2"/>
      <c r="BT34" s="12">
        <v>3</v>
      </c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>
        <v>4</v>
      </c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3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>
        <v>2</v>
      </c>
      <c r="DR34" s="12"/>
      <c r="DS34" s="12"/>
      <c r="DT34" s="12"/>
      <c r="DU34" s="12"/>
      <c r="DV34" s="12"/>
      <c r="DW34" s="12"/>
      <c r="DX34" s="12">
        <v>2</v>
      </c>
      <c r="DY34" s="12"/>
      <c r="DZ34" s="12"/>
      <c r="EA34" s="12"/>
      <c r="EB34" s="12"/>
      <c r="EC34" s="12"/>
      <c r="ED34" s="13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32"/>
      <c r="GR34" s="41">
        <f t="shared" si="0"/>
        <v>62</v>
      </c>
      <c r="GS34" t="s">
        <v>140</v>
      </c>
    </row>
    <row r="35" spans="1:201">
      <c r="A35" s="10">
        <v>31</v>
      </c>
      <c r="B35" s="11" t="s">
        <v>47</v>
      </c>
      <c r="C35" s="11" t="s">
        <v>111</v>
      </c>
      <c r="D35" s="22" t="s">
        <v>144</v>
      </c>
      <c r="E35" s="22" t="s">
        <v>144</v>
      </c>
      <c r="F35" s="44" t="s">
        <v>65</v>
      </c>
      <c r="G35" s="41">
        <v>19</v>
      </c>
      <c r="H35" s="12">
        <v>181</v>
      </c>
      <c r="I35" s="12">
        <v>19</v>
      </c>
      <c r="J35" s="12">
        <v>65</v>
      </c>
      <c r="K35" s="12">
        <v>5</v>
      </c>
      <c r="L35" s="12"/>
      <c r="M35" s="12">
        <v>1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>
        <v>8</v>
      </c>
      <c r="Z35" s="12">
        <v>6</v>
      </c>
      <c r="AA35" s="12">
        <v>22</v>
      </c>
      <c r="AB35" s="12">
        <v>2</v>
      </c>
      <c r="AC35" s="12"/>
      <c r="AD35" s="12"/>
      <c r="AE35" s="12"/>
      <c r="AF35" s="12"/>
      <c r="AG35" s="12"/>
      <c r="AH35" s="12"/>
      <c r="AI35" s="12"/>
      <c r="AJ35" s="12"/>
      <c r="AK35" s="12"/>
      <c r="AL35" s="13"/>
      <c r="AM35" s="12">
        <v>42</v>
      </c>
      <c r="AN35" s="12">
        <v>64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>
        <v>1</v>
      </c>
      <c r="BJ35" s="12"/>
      <c r="BK35" s="12"/>
      <c r="BL35" s="12"/>
      <c r="BM35" s="12"/>
      <c r="BN35" s="12"/>
      <c r="BO35" s="12"/>
      <c r="BP35" s="12"/>
      <c r="BQ35" s="12"/>
      <c r="BR35" s="13"/>
      <c r="BS35" s="12"/>
      <c r="BT35" s="12">
        <v>79</v>
      </c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>
        <v>2</v>
      </c>
      <c r="CJ35" s="12">
        <v>20</v>
      </c>
      <c r="CK35" s="12"/>
      <c r="CL35" s="12"/>
      <c r="CM35" s="12">
        <v>40</v>
      </c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3"/>
      <c r="CY35" s="12">
        <v>36</v>
      </c>
      <c r="CZ35" s="12">
        <v>2</v>
      </c>
      <c r="DA35" s="12"/>
      <c r="DB35" s="12">
        <v>5</v>
      </c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>
        <v>6</v>
      </c>
      <c r="DR35" s="12"/>
      <c r="DS35" s="12"/>
      <c r="DT35" s="12"/>
      <c r="DU35" s="12"/>
      <c r="DV35" s="12"/>
      <c r="DW35" s="12"/>
      <c r="DX35" s="12"/>
      <c r="DY35" s="12">
        <v>1</v>
      </c>
      <c r="DZ35" s="12"/>
      <c r="EA35" s="12"/>
      <c r="EB35" s="12"/>
      <c r="EC35" s="12"/>
      <c r="ED35" s="13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3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>
        <v>7</v>
      </c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3"/>
      <c r="GQ35" s="33"/>
      <c r="GR35" s="41">
        <f t="shared" si="0"/>
        <v>633</v>
      </c>
      <c r="GS35" t="s">
        <v>140</v>
      </c>
    </row>
    <row r="36" spans="1:201">
      <c r="A36" s="10">
        <v>32</v>
      </c>
      <c r="B36" s="11" t="s">
        <v>47</v>
      </c>
      <c r="C36" s="11" t="s">
        <v>111</v>
      </c>
      <c r="D36" s="22" t="s">
        <v>144</v>
      </c>
      <c r="E36" s="22" t="s">
        <v>144</v>
      </c>
      <c r="F36" s="44" t="s">
        <v>66</v>
      </c>
      <c r="G36" s="41"/>
      <c r="H36" s="12">
        <v>2</v>
      </c>
      <c r="I36" s="12"/>
      <c r="J36" s="12"/>
      <c r="K36" s="12"/>
      <c r="L36" s="12"/>
      <c r="M36" s="12">
        <v>2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2</v>
      </c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3"/>
      <c r="BS36" s="12"/>
      <c r="BT36" s="12">
        <v>10</v>
      </c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3"/>
      <c r="CY36" s="12"/>
      <c r="CZ36" s="12"/>
      <c r="DA36" s="12"/>
      <c r="DB36" s="12"/>
      <c r="DC36" s="12"/>
      <c r="DD36" s="12"/>
      <c r="DE36" s="12"/>
      <c r="DF36" s="12">
        <v>4</v>
      </c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>
        <v>1</v>
      </c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3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3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3"/>
      <c r="GQ36" s="33"/>
      <c r="GR36" s="41">
        <f t="shared" si="0"/>
        <v>21</v>
      </c>
      <c r="GS36" t="s">
        <v>140</v>
      </c>
    </row>
    <row r="37" spans="1:201">
      <c r="A37" s="10">
        <v>33</v>
      </c>
      <c r="B37" s="11" t="s">
        <v>47</v>
      </c>
      <c r="C37" s="11" t="s">
        <v>111</v>
      </c>
      <c r="D37" s="22" t="s">
        <v>144</v>
      </c>
      <c r="E37" s="22" t="s">
        <v>144</v>
      </c>
      <c r="F37" s="44" t="s">
        <v>69</v>
      </c>
      <c r="G37" s="41"/>
      <c r="H37" s="12"/>
      <c r="I37" s="12"/>
      <c r="J37" s="12"/>
      <c r="K37" s="12"/>
      <c r="L37" s="12">
        <v>2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3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3"/>
      <c r="CY37" s="12"/>
      <c r="CZ37" s="12"/>
      <c r="DA37" s="12">
        <v>4</v>
      </c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>
        <v>1</v>
      </c>
      <c r="DZ37" s="12"/>
      <c r="EA37" s="12"/>
      <c r="EB37" s="12"/>
      <c r="EC37" s="12"/>
      <c r="ED37" s="13"/>
      <c r="EE37" s="12">
        <v>1</v>
      </c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3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3"/>
      <c r="GQ37" s="33"/>
      <c r="GR37" s="41">
        <f t="shared" si="0"/>
        <v>8</v>
      </c>
      <c r="GS37" t="s">
        <v>140</v>
      </c>
    </row>
    <row r="38" spans="1:201">
      <c r="A38" s="10">
        <v>34</v>
      </c>
      <c r="B38" s="11" t="s">
        <v>71</v>
      </c>
      <c r="C38" s="11" t="s">
        <v>112</v>
      </c>
      <c r="D38" s="22" t="s">
        <v>146</v>
      </c>
      <c r="E38" s="22" t="s">
        <v>146</v>
      </c>
      <c r="F38" s="44" t="s">
        <v>65</v>
      </c>
      <c r="G38" s="41">
        <v>7</v>
      </c>
      <c r="H38" s="12">
        <v>244</v>
      </c>
      <c r="I38" s="12">
        <v>48</v>
      </c>
      <c r="J38" s="12">
        <v>14</v>
      </c>
      <c r="K38" s="12">
        <v>3</v>
      </c>
      <c r="L38" s="12">
        <v>12</v>
      </c>
      <c r="M38" s="12">
        <v>1</v>
      </c>
      <c r="N38" s="12"/>
      <c r="O38" s="12"/>
      <c r="P38" s="12"/>
      <c r="Q38" s="12"/>
      <c r="R38" s="12"/>
      <c r="S38" s="12"/>
      <c r="T38" s="12"/>
      <c r="U38" s="12"/>
      <c r="V38" s="12"/>
      <c r="W38" s="12">
        <v>3</v>
      </c>
      <c r="X38" s="12"/>
      <c r="Y38" s="12">
        <v>19</v>
      </c>
      <c r="Z38" s="12"/>
      <c r="AA38" s="12">
        <v>14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3"/>
      <c r="AM38" s="12"/>
      <c r="AN38" s="12">
        <v>34</v>
      </c>
      <c r="AO38" s="12"/>
      <c r="AP38" s="12">
        <v>26</v>
      </c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3"/>
      <c r="BS38" s="12"/>
      <c r="BT38" s="12">
        <v>6</v>
      </c>
      <c r="BU38" s="12"/>
      <c r="BV38" s="12">
        <v>1</v>
      </c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>
        <v>2</v>
      </c>
      <c r="CK38" s="12"/>
      <c r="CL38" s="12"/>
      <c r="CM38" s="12">
        <v>2</v>
      </c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3"/>
      <c r="CY38" s="12">
        <v>6</v>
      </c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>
        <v>4</v>
      </c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3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3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3"/>
      <c r="GQ38" s="33"/>
      <c r="GR38" s="41">
        <f t="shared" si="0"/>
        <v>446</v>
      </c>
      <c r="GS38" t="s">
        <v>140</v>
      </c>
    </row>
    <row r="39" spans="1:201">
      <c r="A39" s="10">
        <v>35</v>
      </c>
      <c r="B39" s="11" t="s">
        <v>71</v>
      </c>
      <c r="C39" s="11" t="s">
        <v>112</v>
      </c>
      <c r="D39" s="22" t="s">
        <v>146</v>
      </c>
      <c r="E39" s="22" t="s">
        <v>146</v>
      </c>
      <c r="F39" s="44" t="s">
        <v>66</v>
      </c>
      <c r="G39" s="41"/>
      <c r="H39" s="12"/>
      <c r="I39" s="12"/>
      <c r="J39" s="12">
        <v>4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>
        <v>2</v>
      </c>
      <c r="Z39" s="12">
        <v>2</v>
      </c>
      <c r="AA39" s="12"/>
      <c r="AB39" s="12"/>
      <c r="AC39" s="12"/>
      <c r="AD39" s="12">
        <v>7</v>
      </c>
      <c r="AE39" s="12"/>
      <c r="AF39" s="12"/>
      <c r="AG39" s="12"/>
      <c r="AH39" s="12"/>
      <c r="AI39" s="12"/>
      <c r="AJ39" s="12"/>
      <c r="AK39" s="12"/>
      <c r="AL39" s="13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3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3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3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3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3"/>
      <c r="GQ39" s="33"/>
      <c r="GR39" s="41">
        <f t="shared" si="0"/>
        <v>15</v>
      </c>
      <c r="GS39" t="s">
        <v>140</v>
      </c>
    </row>
    <row r="40" spans="1:201">
      <c r="A40" s="10">
        <v>36</v>
      </c>
      <c r="B40" s="11" t="s">
        <v>71</v>
      </c>
      <c r="C40" s="11" t="s">
        <v>112</v>
      </c>
      <c r="D40" s="22" t="s">
        <v>146</v>
      </c>
      <c r="E40" s="22" t="s">
        <v>146</v>
      </c>
      <c r="F40" s="44" t="s">
        <v>69</v>
      </c>
      <c r="G40" s="41">
        <v>1</v>
      </c>
      <c r="H40" s="12"/>
      <c r="I40" s="12">
        <v>4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3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3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3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5"/>
      <c r="DT40" s="12"/>
      <c r="DU40" s="12"/>
      <c r="DV40" s="12"/>
      <c r="DW40" s="12">
        <v>1</v>
      </c>
      <c r="DX40" s="12"/>
      <c r="DY40" s="12"/>
      <c r="DZ40" s="12"/>
      <c r="EA40" s="12"/>
      <c r="EB40" s="12"/>
      <c r="EC40" s="12"/>
      <c r="ED40" s="13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3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3"/>
      <c r="GQ40" s="33"/>
      <c r="GR40" s="41">
        <f t="shared" si="0"/>
        <v>6</v>
      </c>
      <c r="GS40" t="s">
        <v>140</v>
      </c>
    </row>
    <row r="41" spans="1:201">
      <c r="A41" s="10">
        <v>37</v>
      </c>
      <c r="B41" s="11" t="s">
        <v>48</v>
      </c>
      <c r="C41" s="11" t="s">
        <v>117</v>
      </c>
      <c r="D41" s="22" t="s">
        <v>146</v>
      </c>
      <c r="E41" s="22" t="s">
        <v>146</v>
      </c>
      <c r="F41" s="44" t="s">
        <v>65</v>
      </c>
      <c r="G41" s="41">
        <v>3</v>
      </c>
      <c r="H41" s="12">
        <v>126</v>
      </c>
      <c r="I41" s="12">
        <v>32</v>
      </c>
      <c r="J41" s="12">
        <v>6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>
        <v>5</v>
      </c>
      <c r="Z41" s="12">
        <v>2</v>
      </c>
      <c r="AA41" s="12"/>
      <c r="AB41" s="12">
        <v>3</v>
      </c>
      <c r="AC41" s="12"/>
      <c r="AD41" s="12"/>
      <c r="AE41" s="12"/>
      <c r="AF41" s="12"/>
      <c r="AG41" s="12"/>
      <c r="AH41" s="12"/>
      <c r="AI41" s="12"/>
      <c r="AJ41" s="12"/>
      <c r="AK41" s="12"/>
      <c r="AL41" s="13"/>
      <c r="AM41" s="12"/>
      <c r="AN41" s="12">
        <v>95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>
        <v>38</v>
      </c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3"/>
      <c r="BS41" s="12">
        <v>3</v>
      </c>
      <c r="BT41" s="12"/>
      <c r="BU41" s="12"/>
      <c r="BV41" s="12">
        <v>2</v>
      </c>
      <c r="BW41" s="12">
        <v>3</v>
      </c>
      <c r="BX41" s="12">
        <v>18</v>
      </c>
      <c r="BY41" s="12"/>
      <c r="BZ41" s="12">
        <v>2</v>
      </c>
      <c r="CA41" s="12"/>
      <c r="CB41" s="12"/>
      <c r="CC41" s="12"/>
      <c r="CD41" s="12"/>
      <c r="CE41" s="12"/>
      <c r="CF41" s="12"/>
      <c r="CG41" s="12"/>
      <c r="CH41" s="12"/>
      <c r="CI41" s="12">
        <v>16</v>
      </c>
      <c r="CJ41" s="12">
        <v>2</v>
      </c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3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>
        <v>2</v>
      </c>
      <c r="DR41" s="12"/>
      <c r="DS41" s="12"/>
      <c r="DT41" s="12"/>
      <c r="DU41" s="12"/>
      <c r="DV41" s="12"/>
      <c r="DW41" s="12"/>
      <c r="DX41" s="12">
        <v>9</v>
      </c>
      <c r="DY41" s="12"/>
      <c r="DZ41" s="12"/>
      <c r="EA41" s="12"/>
      <c r="EB41" s="12"/>
      <c r="EC41" s="12"/>
      <c r="ED41" s="13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33"/>
      <c r="GR41" s="41">
        <f t="shared" ref="GR41:GR53" si="1">SUM(G41:GP41)</f>
        <v>367</v>
      </c>
      <c r="GS41" t="s">
        <v>140</v>
      </c>
    </row>
    <row r="42" spans="1:201">
      <c r="A42" s="10">
        <v>38</v>
      </c>
      <c r="B42" s="11" t="s">
        <v>48</v>
      </c>
      <c r="C42" s="11" t="s">
        <v>117</v>
      </c>
      <c r="D42" s="22" t="s">
        <v>146</v>
      </c>
      <c r="E42" s="22" t="s">
        <v>146</v>
      </c>
      <c r="F42" s="44" t="s">
        <v>66</v>
      </c>
      <c r="G42" s="41">
        <v>4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>
        <v>2</v>
      </c>
      <c r="AA42" s="12"/>
      <c r="AB42" s="12"/>
      <c r="AC42" s="12"/>
      <c r="AD42" s="12">
        <v>4</v>
      </c>
      <c r="AE42" s="12"/>
      <c r="AF42" s="12"/>
      <c r="AG42" s="12"/>
      <c r="AH42" s="12"/>
      <c r="AI42" s="12"/>
      <c r="AJ42" s="12"/>
      <c r="AK42" s="12"/>
      <c r="AL42" s="13"/>
      <c r="AM42" s="12">
        <v>6</v>
      </c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3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2">
        <v>4</v>
      </c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>
        <v>4</v>
      </c>
      <c r="DU42" s="12"/>
      <c r="DV42" s="12"/>
      <c r="DW42" s="12"/>
      <c r="DX42" s="12">
        <v>2</v>
      </c>
      <c r="DY42" s="12"/>
      <c r="DZ42" s="12"/>
      <c r="EA42" s="12"/>
      <c r="EB42" s="12"/>
      <c r="EC42" s="12"/>
      <c r="ED42" s="13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33"/>
      <c r="GR42" s="41">
        <f t="shared" si="1"/>
        <v>26</v>
      </c>
      <c r="GS42" t="s">
        <v>140</v>
      </c>
    </row>
    <row r="43" spans="1:201">
      <c r="A43" s="10">
        <v>39</v>
      </c>
      <c r="B43" s="11" t="s">
        <v>49</v>
      </c>
      <c r="C43" s="11" t="s">
        <v>114</v>
      </c>
      <c r="D43" s="22" t="s">
        <v>144</v>
      </c>
      <c r="E43" s="22" t="s">
        <v>144</v>
      </c>
      <c r="F43" s="44" t="s">
        <v>65</v>
      </c>
      <c r="G43" s="41">
        <v>56</v>
      </c>
      <c r="H43" s="12">
        <v>125</v>
      </c>
      <c r="I43" s="12">
        <v>51</v>
      </c>
      <c r="J43" s="12">
        <v>29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>
        <v>8</v>
      </c>
      <c r="Z43" s="12">
        <v>5</v>
      </c>
      <c r="AA43" s="12"/>
      <c r="AB43" s="12">
        <v>2</v>
      </c>
      <c r="AC43" s="12"/>
      <c r="AD43" s="12"/>
      <c r="AE43" s="12"/>
      <c r="AF43" s="12"/>
      <c r="AG43" s="12"/>
      <c r="AH43" s="12"/>
      <c r="AI43" s="12"/>
      <c r="AJ43" s="12"/>
      <c r="AK43" s="12"/>
      <c r="AL43" s="13"/>
      <c r="AM43" s="12">
        <v>12</v>
      </c>
      <c r="AN43" s="12">
        <v>178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>
        <v>54</v>
      </c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3"/>
      <c r="BS43" s="14"/>
      <c r="BT43" s="14"/>
      <c r="BU43" s="14"/>
      <c r="BV43" s="14"/>
      <c r="BW43" s="14"/>
      <c r="BX43" s="14">
        <v>16</v>
      </c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2">
        <v>3</v>
      </c>
      <c r="CZ43" s="12">
        <v>1</v>
      </c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>
        <v>6</v>
      </c>
      <c r="DR43" s="12"/>
      <c r="DS43" s="12"/>
      <c r="DT43" s="12"/>
      <c r="DU43" s="12"/>
      <c r="DV43" s="12"/>
      <c r="DW43" s="12">
        <v>1</v>
      </c>
      <c r="DX43" s="12">
        <v>5</v>
      </c>
      <c r="DY43" s="12"/>
      <c r="DZ43" s="12"/>
      <c r="EA43" s="12"/>
      <c r="EB43" s="12"/>
      <c r="EC43" s="12"/>
      <c r="ED43" s="13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33"/>
      <c r="GR43" s="41">
        <f t="shared" si="1"/>
        <v>552</v>
      </c>
      <c r="GS43" t="s">
        <v>140</v>
      </c>
    </row>
    <row r="44" spans="1:201">
      <c r="A44" s="10">
        <v>40</v>
      </c>
      <c r="B44" s="11" t="s">
        <v>49</v>
      </c>
      <c r="C44" s="11" t="s">
        <v>114</v>
      </c>
      <c r="D44" s="22" t="s">
        <v>144</v>
      </c>
      <c r="E44" s="22" t="s">
        <v>144</v>
      </c>
      <c r="F44" s="44" t="s">
        <v>66</v>
      </c>
      <c r="G44" s="4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>
        <v>3</v>
      </c>
      <c r="AJ44" s="12"/>
      <c r="AK44" s="12"/>
      <c r="AL44" s="13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>
        <v>5</v>
      </c>
      <c r="DR44" s="12"/>
      <c r="DS44" s="15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3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33"/>
      <c r="GR44" s="41">
        <f t="shared" si="1"/>
        <v>8</v>
      </c>
      <c r="GS44" t="s">
        <v>140</v>
      </c>
    </row>
    <row r="45" spans="1:201">
      <c r="A45" s="10">
        <v>41</v>
      </c>
      <c r="B45" s="11" t="s">
        <v>49</v>
      </c>
      <c r="C45" s="11" t="s">
        <v>114</v>
      </c>
      <c r="D45" s="22" t="s">
        <v>144</v>
      </c>
      <c r="E45" s="22" t="s">
        <v>144</v>
      </c>
      <c r="F45" s="44" t="s">
        <v>69</v>
      </c>
      <c r="G45" s="48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2"/>
      <c r="CZ45" s="12"/>
      <c r="DA45" s="12"/>
      <c r="DB45" s="12"/>
      <c r="DC45" s="12"/>
      <c r="DD45" s="12"/>
      <c r="DE45" s="12">
        <v>4</v>
      </c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5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3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33"/>
      <c r="GR45" s="41">
        <f t="shared" si="1"/>
        <v>4</v>
      </c>
      <c r="GS45" t="s">
        <v>140</v>
      </c>
    </row>
    <row r="46" spans="1:201">
      <c r="A46" s="10">
        <v>42</v>
      </c>
      <c r="B46" s="11" t="s">
        <v>72</v>
      </c>
      <c r="C46" s="11" t="s">
        <v>116</v>
      </c>
      <c r="D46" s="22" t="s">
        <v>144</v>
      </c>
      <c r="E46" s="22" t="s">
        <v>144</v>
      </c>
      <c r="F46" s="44" t="s">
        <v>65</v>
      </c>
      <c r="G46" s="41">
        <v>656</v>
      </c>
      <c r="H46" s="12">
        <v>262</v>
      </c>
      <c r="I46" s="12">
        <v>11</v>
      </c>
      <c r="J46" s="12">
        <v>52</v>
      </c>
      <c r="K46" s="12">
        <v>5</v>
      </c>
      <c r="L46" s="12"/>
      <c r="M46" s="12">
        <v>1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19</v>
      </c>
      <c r="Z46" s="12">
        <v>6</v>
      </c>
      <c r="AA46" s="12">
        <v>37</v>
      </c>
      <c r="AB46" s="12">
        <v>5</v>
      </c>
      <c r="AC46" s="12"/>
      <c r="AD46" s="12"/>
      <c r="AE46" s="12"/>
      <c r="AF46" s="12"/>
      <c r="AG46" s="12"/>
      <c r="AH46" s="12"/>
      <c r="AI46" s="12"/>
      <c r="AJ46" s="12"/>
      <c r="AK46" s="12">
        <v>1</v>
      </c>
      <c r="AL46" s="14"/>
      <c r="AM46" s="12"/>
      <c r="AN46" s="12"/>
      <c r="AO46" s="12">
        <v>2</v>
      </c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>
        <v>4</v>
      </c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4"/>
      <c r="BS46" s="12">
        <v>75</v>
      </c>
      <c r="BT46" s="12">
        <v>82</v>
      </c>
      <c r="BU46" s="12"/>
      <c r="BV46" s="12">
        <v>41</v>
      </c>
      <c r="BW46" s="12">
        <v>6</v>
      </c>
      <c r="BX46" s="12"/>
      <c r="BY46" s="12">
        <v>6</v>
      </c>
      <c r="BZ46" s="12"/>
      <c r="CA46" s="12"/>
      <c r="CB46" s="12"/>
      <c r="CC46" s="12"/>
      <c r="CD46" s="12"/>
      <c r="CE46" s="12"/>
      <c r="CF46" s="12"/>
      <c r="CG46" s="12"/>
      <c r="CH46" s="12"/>
      <c r="CI46" s="12">
        <v>3</v>
      </c>
      <c r="CJ46" s="12">
        <v>12</v>
      </c>
      <c r="CK46" s="12"/>
      <c r="CL46" s="12"/>
      <c r="CM46" s="12">
        <v>6</v>
      </c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>
        <v>2</v>
      </c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33" t="s">
        <v>83</v>
      </c>
      <c r="GR46" s="41">
        <f>SUM(G46:GP46)+6</f>
        <v>1300</v>
      </c>
      <c r="GS46" t="s">
        <v>140</v>
      </c>
    </row>
    <row r="47" spans="1:201">
      <c r="A47" s="10">
        <v>43</v>
      </c>
      <c r="B47" s="11" t="s">
        <v>72</v>
      </c>
      <c r="C47" s="11" t="s">
        <v>116</v>
      </c>
      <c r="D47" s="22" t="s">
        <v>144</v>
      </c>
      <c r="E47" s="22" t="s">
        <v>144</v>
      </c>
      <c r="F47" s="44" t="s">
        <v>66</v>
      </c>
      <c r="G47" s="41">
        <v>5</v>
      </c>
      <c r="H47" s="12">
        <v>3</v>
      </c>
      <c r="I47" s="12"/>
      <c r="J47" s="12"/>
      <c r="K47" s="12">
        <v>4</v>
      </c>
      <c r="L47" s="12">
        <v>2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>
        <v>6</v>
      </c>
      <c r="Z47" s="12">
        <v>2</v>
      </c>
      <c r="AA47" s="12"/>
      <c r="AB47" s="12"/>
      <c r="AC47" s="12"/>
      <c r="AD47" s="12">
        <v>14</v>
      </c>
      <c r="AE47" s="12"/>
      <c r="AF47" s="12"/>
      <c r="AG47" s="12"/>
      <c r="AH47" s="12"/>
      <c r="AI47" s="12"/>
      <c r="AJ47" s="12"/>
      <c r="AK47" s="12"/>
      <c r="AL47" s="13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2"/>
      <c r="BT47" s="12">
        <v>2</v>
      </c>
      <c r="BU47" s="12">
        <v>1</v>
      </c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>
        <v>2</v>
      </c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3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>
        <v>3</v>
      </c>
      <c r="DR47" s="12"/>
      <c r="DS47" s="12"/>
      <c r="DT47" s="12"/>
      <c r="DU47" s="12"/>
      <c r="DV47" s="12"/>
      <c r="DW47" s="12">
        <v>1</v>
      </c>
      <c r="DX47" s="12"/>
      <c r="DY47" s="12"/>
      <c r="DZ47" s="12"/>
      <c r="EA47" s="12"/>
      <c r="EB47" s="12"/>
      <c r="EC47" s="12"/>
      <c r="ED47" s="13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32"/>
      <c r="GR47" s="41">
        <f t="shared" si="1"/>
        <v>45</v>
      </c>
      <c r="GS47" t="s">
        <v>140</v>
      </c>
    </row>
    <row r="48" spans="1:201">
      <c r="A48" s="10">
        <v>44</v>
      </c>
      <c r="B48" s="11" t="s">
        <v>72</v>
      </c>
      <c r="C48" s="11" t="s">
        <v>116</v>
      </c>
      <c r="D48" s="22" t="s">
        <v>144</v>
      </c>
      <c r="E48" s="22" t="s">
        <v>144</v>
      </c>
      <c r="F48" s="44" t="s">
        <v>69</v>
      </c>
      <c r="G48" s="41">
        <v>18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3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2">
        <v>8</v>
      </c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3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>
        <v>3</v>
      </c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3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33"/>
      <c r="GR48" s="41">
        <f t="shared" si="1"/>
        <v>29</v>
      </c>
      <c r="GS48" t="s">
        <v>140</v>
      </c>
    </row>
    <row r="49" spans="1:201">
      <c r="A49" s="10">
        <v>45</v>
      </c>
      <c r="B49" s="11" t="s">
        <v>50</v>
      </c>
      <c r="C49" s="11" t="s">
        <v>115</v>
      </c>
      <c r="D49" s="22" t="s">
        <v>144</v>
      </c>
      <c r="E49" s="22" t="s">
        <v>144</v>
      </c>
      <c r="F49" s="44" t="s">
        <v>65</v>
      </c>
      <c r="G49" s="41">
        <v>643</v>
      </c>
      <c r="H49" s="12">
        <v>92</v>
      </c>
      <c r="I49" s="12"/>
      <c r="J49" s="12">
        <v>14</v>
      </c>
      <c r="K49" s="12">
        <v>1</v>
      </c>
      <c r="L49" s="12">
        <v>13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>
        <v>33</v>
      </c>
      <c r="Z49" s="12">
        <v>9</v>
      </c>
      <c r="AA49" s="12">
        <v>45</v>
      </c>
      <c r="AB49" s="12"/>
      <c r="AC49" s="12"/>
      <c r="AD49" s="12"/>
      <c r="AE49" s="12"/>
      <c r="AF49" s="12">
        <v>3</v>
      </c>
      <c r="AG49" s="12"/>
      <c r="AH49" s="12"/>
      <c r="AI49" s="12"/>
      <c r="AJ49" s="12"/>
      <c r="AK49" s="12"/>
      <c r="AL49" s="13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2">
        <v>27</v>
      </c>
      <c r="BT49" s="12">
        <v>40</v>
      </c>
      <c r="BU49" s="12">
        <v>3</v>
      </c>
      <c r="BV49" s="12">
        <v>29</v>
      </c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>
        <v>10</v>
      </c>
      <c r="CJ49" s="12">
        <v>20</v>
      </c>
      <c r="CK49" s="12"/>
      <c r="CL49" s="12">
        <v>5</v>
      </c>
      <c r="CM49" s="12">
        <v>10</v>
      </c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4"/>
      <c r="CY49" s="12">
        <v>26</v>
      </c>
      <c r="CZ49" s="12"/>
      <c r="DA49" s="12"/>
      <c r="DB49" s="12"/>
      <c r="DC49" s="12">
        <v>18</v>
      </c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2">
        <v>20</v>
      </c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>
        <v>18</v>
      </c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3"/>
      <c r="GQ49" s="33" t="s">
        <v>84</v>
      </c>
      <c r="GR49" s="41">
        <f>SUM(G49:GP49)+7</f>
        <v>1086</v>
      </c>
      <c r="GS49" t="s">
        <v>140</v>
      </c>
    </row>
    <row r="50" spans="1:201">
      <c r="A50" s="10">
        <v>46</v>
      </c>
      <c r="B50" s="11" t="s">
        <v>50</v>
      </c>
      <c r="C50" s="11" t="s">
        <v>115</v>
      </c>
      <c r="D50" s="22" t="s">
        <v>144</v>
      </c>
      <c r="E50" s="22" t="s">
        <v>144</v>
      </c>
      <c r="F50" s="44" t="s">
        <v>66</v>
      </c>
      <c r="G50" s="41"/>
      <c r="H50" s="12">
        <v>10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>
        <v>10</v>
      </c>
      <c r="AA50" s="12"/>
      <c r="AB50" s="12"/>
      <c r="AC50" s="12"/>
      <c r="AD50" s="12">
        <v>7</v>
      </c>
      <c r="AE50" s="12"/>
      <c r="AF50" s="12"/>
      <c r="AG50" s="12"/>
      <c r="AH50" s="12"/>
      <c r="AI50" s="12"/>
      <c r="AJ50" s="12"/>
      <c r="AK50" s="12"/>
      <c r="AL50" s="13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2"/>
      <c r="BT50" s="12">
        <v>2</v>
      </c>
      <c r="BU50" s="12">
        <v>1</v>
      </c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3"/>
      <c r="CY50" s="12"/>
      <c r="CZ50" s="12"/>
      <c r="DA50" s="12"/>
      <c r="DB50" s="12"/>
      <c r="DC50" s="12">
        <v>2</v>
      </c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3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33"/>
      <c r="GR50" s="41">
        <f t="shared" si="1"/>
        <v>32</v>
      </c>
      <c r="GS50" t="s">
        <v>140</v>
      </c>
    </row>
    <row r="51" spans="1:201">
      <c r="A51" s="10">
        <v>47</v>
      </c>
      <c r="B51" s="11" t="s">
        <v>50</v>
      </c>
      <c r="C51" s="11" t="s">
        <v>115</v>
      </c>
      <c r="D51" s="22" t="s">
        <v>144</v>
      </c>
      <c r="E51" s="22" t="s">
        <v>144</v>
      </c>
      <c r="F51" s="44" t="s">
        <v>69</v>
      </c>
      <c r="G51" s="41"/>
      <c r="H51" s="12">
        <v>8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>
        <v>1</v>
      </c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3"/>
      <c r="AM51" s="12">
        <v>2</v>
      </c>
      <c r="AN51" s="12">
        <v>1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3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33"/>
      <c r="GR51" s="41">
        <f t="shared" si="1"/>
        <v>12</v>
      </c>
      <c r="GS51" t="s">
        <v>140</v>
      </c>
    </row>
    <row r="52" spans="1:201">
      <c r="A52" s="10">
        <v>48</v>
      </c>
      <c r="B52" s="11" t="s">
        <v>51</v>
      </c>
      <c r="C52" s="11" t="s">
        <v>118</v>
      </c>
      <c r="D52" s="22" t="s">
        <v>144</v>
      </c>
      <c r="E52" s="22" t="s">
        <v>144</v>
      </c>
      <c r="F52" s="44" t="s">
        <v>65</v>
      </c>
      <c r="G52" s="41">
        <v>21</v>
      </c>
      <c r="H52" s="12">
        <v>195</v>
      </c>
      <c r="I52" s="12">
        <v>38</v>
      </c>
      <c r="J52" s="12">
        <v>17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>
        <v>11</v>
      </c>
      <c r="Z52" s="12">
        <v>5</v>
      </c>
      <c r="AA52" s="12">
        <v>2</v>
      </c>
      <c r="AB52" s="12">
        <v>17</v>
      </c>
      <c r="AC52" s="12"/>
      <c r="AD52" s="12"/>
      <c r="AE52" s="12"/>
      <c r="AF52" s="12"/>
      <c r="AG52" s="12"/>
      <c r="AH52" s="12"/>
      <c r="AI52" s="12"/>
      <c r="AJ52" s="12"/>
      <c r="AK52" s="12">
        <v>2</v>
      </c>
      <c r="AL52" s="13"/>
      <c r="AM52" s="12">
        <v>2</v>
      </c>
      <c r="AN52" s="12">
        <v>2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>
        <v>41</v>
      </c>
      <c r="BH52" s="12"/>
      <c r="BI52" s="12">
        <v>2</v>
      </c>
      <c r="BJ52" s="12"/>
      <c r="BK52" s="12"/>
      <c r="BL52" s="12"/>
      <c r="BM52" s="12"/>
      <c r="BN52" s="12"/>
      <c r="BO52" s="12"/>
      <c r="BP52" s="12"/>
      <c r="BQ52" s="12"/>
      <c r="BR52" s="13"/>
      <c r="BS52" s="12"/>
      <c r="BT52" s="12">
        <v>19</v>
      </c>
      <c r="BU52" s="12"/>
      <c r="BV52" s="12"/>
      <c r="BW52" s="12"/>
      <c r="BX52" s="12">
        <v>2</v>
      </c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>
        <v>38</v>
      </c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3"/>
      <c r="CY52" s="12"/>
      <c r="CZ52" s="12"/>
      <c r="DA52" s="12">
        <v>10</v>
      </c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>
        <v>8</v>
      </c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3"/>
      <c r="EE52" s="12">
        <v>3</v>
      </c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3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33" t="s">
        <v>85</v>
      </c>
      <c r="GR52" s="41">
        <f>SUM(G52:GP52)+13</f>
        <v>448</v>
      </c>
      <c r="GS52" t="s">
        <v>140</v>
      </c>
    </row>
    <row r="53" spans="1:201">
      <c r="A53" s="10">
        <v>49</v>
      </c>
      <c r="B53" s="11" t="s">
        <v>51</v>
      </c>
      <c r="C53" s="11" t="s">
        <v>118</v>
      </c>
      <c r="D53" s="22" t="s">
        <v>144</v>
      </c>
      <c r="E53" s="22" t="s">
        <v>144</v>
      </c>
      <c r="F53" s="44" t="s">
        <v>66</v>
      </c>
      <c r="G53" s="41">
        <v>1</v>
      </c>
      <c r="H53" s="12">
        <v>17</v>
      </c>
      <c r="I53" s="12"/>
      <c r="J53" s="12">
        <v>2</v>
      </c>
      <c r="K53" s="12">
        <v>1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>
        <v>6</v>
      </c>
      <c r="AA53" s="12"/>
      <c r="AB53" s="12">
        <v>1</v>
      </c>
      <c r="AC53" s="12"/>
      <c r="AD53" s="12">
        <v>19</v>
      </c>
      <c r="AE53" s="12"/>
      <c r="AF53" s="12"/>
      <c r="AG53" s="12"/>
      <c r="AH53" s="12"/>
      <c r="AI53" s="12">
        <v>6</v>
      </c>
      <c r="AJ53" s="12">
        <v>1</v>
      </c>
      <c r="AK53" s="12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32"/>
      <c r="GR53" s="41">
        <f t="shared" si="1"/>
        <v>54</v>
      </c>
      <c r="GS53" t="s">
        <v>140</v>
      </c>
    </row>
    <row r="54" spans="1:201">
      <c r="A54" s="10">
        <v>50</v>
      </c>
      <c r="B54" s="11" t="s">
        <v>89</v>
      </c>
      <c r="C54" s="11" t="s">
        <v>119</v>
      </c>
      <c r="D54" s="22" t="s">
        <v>146</v>
      </c>
      <c r="E54" s="22" t="s">
        <v>146</v>
      </c>
      <c r="F54" s="44" t="s">
        <v>65</v>
      </c>
      <c r="G54" s="41">
        <v>40</v>
      </c>
      <c r="H54" s="12">
        <v>67</v>
      </c>
      <c r="I54" s="12">
        <v>13</v>
      </c>
      <c r="J54" s="12">
        <v>3</v>
      </c>
      <c r="K54" s="12">
        <v>1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>
        <v>2</v>
      </c>
      <c r="Z54" s="12"/>
      <c r="AA54" s="12">
        <v>14</v>
      </c>
      <c r="AB54" s="12"/>
      <c r="AC54" s="12"/>
      <c r="AD54" s="12"/>
      <c r="AE54" s="12"/>
      <c r="AF54" s="12"/>
      <c r="AG54" s="12"/>
      <c r="AH54" s="12"/>
      <c r="AI54" s="12"/>
      <c r="AJ54" s="12"/>
      <c r="AK54" s="12">
        <v>1</v>
      </c>
      <c r="AL54" s="13"/>
      <c r="AM54" s="12"/>
      <c r="AN54" s="12">
        <v>12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>
        <v>6</v>
      </c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3"/>
      <c r="BS54" s="12">
        <v>2</v>
      </c>
      <c r="BT54" s="12">
        <v>41</v>
      </c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>
        <v>1</v>
      </c>
      <c r="CJ54" s="12"/>
      <c r="CK54" s="12"/>
      <c r="CL54" s="12"/>
      <c r="CM54" s="12">
        <v>4</v>
      </c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3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>
        <v>4</v>
      </c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3"/>
      <c r="GQ54" s="33" t="s">
        <v>86</v>
      </c>
      <c r="GR54" s="41">
        <f>SUM(G54:GP54)+2</f>
        <v>213</v>
      </c>
      <c r="GS54" t="s">
        <v>140</v>
      </c>
    </row>
    <row r="55" spans="1:201">
      <c r="A55" s="10">
        <v>51</v>
      </c>
      <c r="B55" s="11" t="s">
        <v>89</v>
      </c>
      <c r="C55" s="11" t="s">
        <v>119</v>
      </c>
      <c r="D55" s="22" t="s">
        <v>146</v>
      </c>
      <c r="E55" s="22" t="s">
        <v>146</v>
      </c>
      <c r="F55" s="44" t="s">
        <v>66</v>
      </c>
      <c r="G55" s="41">
        <v>9</v>
      </c>
      <c r="H55" s="12">
        <v>5</v>
      </c>
      <c r="I55" s="12"/>
      <c r="J55" s="12">
        <v>2</v>
      </c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>
        <v>6</v>
      </c>
      <c r="AJ55" s="12"/>
      <c r="AK55" s="12"/>
      <c r="AL55" s="13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>
        <v>2</v>
      </c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3"/>
      <c r="CY55" s="12"/>
      <c r="CZ55" s="12"/>
      <c r="DA55" s="12">
        <v>3</v>
      </c>
      <c r="DB55" s="12">
        <v>1</v>
      </c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>
        <v>2</v>
      </c>
      <c r="DU55" s="12"/>
      <c r="DV55" s="12"/>
      <c r="DW55" s="12"/>
      <c r="DX55" s="12"/>
      <c r="DY55" s="12"/>
      <c r="DZ55" s="12"/>
      <c r="EA55" s="12"/>
      <c r="EB55" s="12"/>
      <c r="EC55" s="12"/>
      <c r="ED55" s="13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32"/>
      <c r="GR55" s="41">
        <f t="shared" ref="GR55:GR98" si="2">SUM(G55:GP55)</f>
        <v>30</v>
      </c>
      <c r="GS55" t="s">
        <v>140</v>
      </c>
    </row>
    <row r="56" spans="1:201">
      <c r="A56" s="10">
        <v>52</v>
      </c>
      <c r="B56" s="11" t="s">
        <v>90</v>
      </c>
      <c r="C56" s="11" t="s">
        <v>120</v>
      </c>
      <c r="D56" s="22" t="s">
        <v>146</v>
      </c>
      <c r="E56" s="22" t="s">
        <v>146</v>
      </c>
      <c r="F56" s="44" t="s">
        <v>65</v>
      </c>
      <c r="G56" s="41">
        <v>5</v>
      </c>
      <c r="H56" s="12">
        <v>277</v>
      </c>
      <c r="I56" s="12">
        <v>3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>
        <v>3</v>
      </c>
      <c r="AA56" s="12">
        <v>44</v>
      </c>
      <c r="AB56" s="12">
        <v>1</v>
      </c>
      <c r="AC56" s="12"/>
      <c r="AD56" s="12"/>
      <c r="AE56" s="12"/>
      <c r="AF56" s="12"/>
      <c r="AG56" s="12"/>
      <c r="AH56" s="12"/>
      <c r="AI56" s="12"/>
      <c r="AJ56" s="12"/>
      <c r="AK56" s="12"/>
      <c r="AL56" s="13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2"/>
      <c r="BT56" s="12">
        <v>6</v>
      </c>
      <c r="BU56" s="12">
        <v>57</v>
      </c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>
        <v>59</v>
      </c>
      <c r="CJ56" s="12">
        <v>3</v>
      </c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3"/>
      <c r="CY56" s="12">
        <v>18</v>
      </c>
      <c r="CZ56" s="12">
        <v>13</v>
      </c>
      <c r="DA56" s="12">
        <v>1</v>
      </c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>
        <v>3</v>
      </c>
      <c r="DR56" s="12"/>
      <c r="DS56" s="12"/>
      <c r="DT56" s="12"/>
      <c r="DU56" s="12"/>
      <c r="DV56" s="12"/>
      <c r="DW56" s="12"/>
      <c r="DX56" s="12">
        <v>6</v>
      </c>
      <c r="DY56" s="12"/>
      <c r="DZ56" s="12"/>
      <c r="EA56" s="12"/>
      <c r="EB56" s="12"/>
      <c r="EC56" s="12"/>
      <c r="ED56" s="13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33"/>
      <c r="GR56" s="41">
        <f t="shared" si="2"/>
        <v>499</v>
      </c>
      <c r="GS56" t="s">
        <v>140</v>
      </c>
    </row>
    <row r="57" spans="1:201">
      <c r="A57" s="10">
        <v>53</v>
      </c>
      <c r="B57" s="11" t="s">
        <v>90</v>
      </c>
      <c r="C57" s="11" t="s">
        <v>120</v>
      </c>
      <c r="D57" s="22" t="s">
        <v>146</v>
      </c>
      <c r="E57" s="22" t="s">
        <v>146</v>
      </c>
      <c r="F57" s="44" t="s">
        <v>66</v>
      </c>
      <c r="G57" s="41">
        <v>3</v>
      </c>
      <c r="H57" s="12">
        <v>6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>
        <v>20</v>
      </c>
      <c r="AE57" s="12"/>
      <c r="AF57" s="12"/>
      <c r="AG57" s="12"/>
      <c r="AH57" s="12"/>
      <c r="AI57" s="12"/>
      <c r="AJ57" s="12"/>
      <c r="AK57" s="12"/>
      <c r="AL57" s="13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2">
        <v>2</v>
      </c>
      <c r="CZ57" s="12"/>
      <c r="DA57" s="12">
        <v>1</v>
      </c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33" t="s">
        <v>87</v>
      </c>
      <c r="GR57" s="41">
        <f>SUM(G57:GP57)+8</f>
        <v>40</v>
      </c>
      <c r="GS57" t="s">
        <v>140</v>
      </c>
    </row>
    <row r="58" spans="1:201">
      <c r="A58" s="10">
        <v>54</v>
      </c>
      <c r="B58" s="11" t="s">
        <v>91</v>
      </c>
      <c r="C58" s="11" t="s">
        <v>121</v>
      </c>
      <c r="D58" s="22" t="s">
        <v>144</v>
      </c>
      <c r="E58" s="22" t="s">
        <v>144</v>
      </c>
      <c r="F58" s="44" t="s">
        <v>65</v>
      </c>
      <c r="G58" s="41"/>
      <c r="H58" s="12">
        <v>281</v>
      </c>
      <c r="I58" s="12"/>
      <c r="J58" s="12"/>
      <c r="K58" s="12">
        <v>3</v>
      </c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>
        <v>27</v>
      </c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3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2">
        <v>8</v>
      </c>
      <c r="BT58" s="12">
        <v>16</v>
      </c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3"/>
      <c r="CY58" s="12"/>
      <c r="CZ58" s="12">
        <v>30</v>
      </c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3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33"/>
      <c r="GR58" s="41">
        <f t="shared" si="2"/>
        <v>365</v>
      </c>
      <c r="GS58" t="s">
        <v>140</v>
      </c>
    </row>
    <row r="59" spans="1:201">
      <c r="A59" s="10">
        <v>55</v>
      </c>
      <c r="B59" s="11" t="s">
        <v>52</v>
      </c>
      <c r="C59" s="11" t="s">
        <v>122</v>
      </c>
      <c r="D59" s="22" t="s">
        <v>146</v>
      </c>
      <c r="E59" s="22" t="s">
        <v>146</v>
      </c>
      <c r="F59" s="44" t="s">
        <v>65</v>
      </c>
      <c r="G59" s="41">
        <v>16</v>
      </c>
      <c r="H59" s="12">
        <v>79</v>
      </c>
      <c r="I59" s="12">
        <v>27</v>
      </c>
      <c r="J59" s="12">
        <v>2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>
        <v>16</v>
      </c>
      <c r="AB59" s="12"/>
      <c r="AC59" s="12"/>
      <c r="AD59" s="12"/>
      <c r="AE59" s="12"/>
      <c r="AF59" s="12"/>
      <c r="AG59" s="12"/>
      <c r="AH59" s="12"/>
      <c r="AI59" s="12"/>
      <c r="AJ59" s="12"/>
      <c r="AK59" s="12">
        <v>2</v>
      </c>
      <c r="AL59" s="13"/>
      <c r="AM59" s="12"/>
      <c r="AN59" s="12">
        <v>65</v>
      </c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>
        <v>25</v>
      </c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3"/>
      <c r="BS59" s="12"/>
      <c r="BT59" s="12">
        <v>3</v>
      </c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>
        <v>2</v>
      </c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3"/>
      <c r="CY59" s="12"/>
      <c r="CZ59" s="12"/>
      <c r="DA59" s="12"/>
      <c r="DB59" s="12"/>
      <c r="DC59" s="12">
        <v>1</v>
      </c>
      <c r="DD59" s="12">
        <v>1</v>
      </c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>
        <v>8</v>
      </c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3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33"/>
      <c r="GR59" s="41">
        <f t="shared" si="2"/>
        <v>247</v>
      </c>
      <c r="GS59" t="s">
        <v>140</v>
      </c>
    </row>
    <row r="60" spans="1:201">
      <c r="A60" s="10">
        <v>56</v>
      </c>
      <c r="B60" s="11" t="s">
        <v>52</v>
      </c>
      <c r="C60" s="11" t="s">
        <v>122</v>
      </c>
      <c r="D60" s="22" t="s">
        <v>146</v>
      </c>
      <c r="E60" s="22" t="s">
        <v>146</v>
      </c>
      <c r="F60" s="44" t="s">
        <v>66</v>
      </c>
      <c r="G60" s="41">
        <v>1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>
        <v>4</v>
      </c>
      <c r="Z60" s="12"/>
      <c r="AA60" s="12"/>
      <c r="AB60" s="12"/>
      <c r="AC60" s="12"/>
      <c r="AD60" s="12">
        <v>7</v>
      </c>
      <c r="AE60" s="12"/>
      <c r="AF60" s="12"/>
      <c r="AG60" s="12"/>
      <c r="AH60" s="12"/>
      <c r="AI60" s="12"/>
      <c r="AJ60" s="12"/>
      <c r="AK60" s="12"/>
      <c r="AL60" s="13"/>
      <c r="AM60" s="12"/>
      <c r="AN60" s="12">
        <v>5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3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33"/>
      <c r="GR60" s="41">
        <f t="shared" si="2"/>
        <v>17</v>
      </c>
      <c r="GS60" t="s">
        <v>140</v>
      </c>
    </row>
    <row r="61" spans="1:201">
      <c r="A61" s="10">
        <v>57</v>
      </c>
      <c r="B61" s="11" t="s">
        <v>53</v>
      </c>
      <c r="C61" s="11" t="s">
        <v>123</v>
      </c>
      <c r="D61" s="22" t="s">
        <v>146</v>
      </c>
      <c r="E61" s="22" t="s">
        <v>146</v>
      </c>
      <c r="F61" s="44" t="s">
        <v>65</v>
      </c>
      <c r="G61" s="41">
        <v>31</v>
      </c>
      <c r="H61" s="12">
        <v>84</v>
      </c>
      <c r="I61" s="12">
        <v>15</v>
      </c>
      <c r="J61" s="12">
        <v>19</v>
      </c>
      <c r="K61" s="12"/>
      <c r="L61" s="12"/>
      <c r="M61" s="12">
        <v>1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3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>
        <v>29</v>
      </c>
      <c r="BH61" s="12"/>
      <c r="BI61" s="12"/>
      <c r="BJ61" s="12"/>
      <c r="BK61" s="12"/>
      <c r="BL61" s="12"/>
      <c r="BM61" s="12"/>
      <c r="BN61" s="12"/>
      <c r="BO61" s="12">
        <v>9</v>
      </c>
      <c r="BP61" s="12"/>
      <c r="BQ61" s="12"/>
      <c r="BR61" s="13"/>
      <c r="BS61" s="14"/>
      <c r="BT61" s="14">
        <v>12</v>
      </c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>
        <v>5</v>
      </c>
      <c r="DR61" s="12"/>
      <c r="DS61" s="12"/>
      <c r="DT61" s="12"/>
      <c r="DU61" s="12"/>
      <c r="DV61" s="12"/>
      <c r="DW61" s="12">
        <v>3</v>
      </c>
      <c r="DX61" s="12"/>
      <c r="DY61" s="12">
        <v>1</v>
      </c>
      <c r="DZ61" s="12"/>
      <c r="EA61" s="12"/>
      <c r="EB61" s="12"/>
      <c r="EC61" s="12"/>
      <c r="ED61" s="13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33"/>
      <c r="GR61" s="41">
        <f t="shared" si="2"/>
        <v>209</v>
      </c>
      <c r="GS61" t="s">
        <v>140</v>
      </c>
    </row>
    <row r="62" spans="1:201">
      <c r="A62" s="10">
        <v>58</v>
      </c>
      <c r="B62" s="11" t="s">
        <v>53</v>
      </c>
      <c r="C62" s="11" t="s">
        <v>123</v>
      </c>
      <c r="D62" s="22" t="s">
        <v>146</v>
      </c>
      <c r="E62" s="22" t="s">
        <v>146</v>
      </c>
      <c r="F62" s="44" t="s">
        <v>66</v>
      </c>
      <c r="G62" s="41"/>
      <c r="H62" s="12">
        <v>7</v>
      </c>
      <c r="I62" s="12">
        <v>1</v>
      </c>
      <c r="J62" s="12">
        <v>2</v>
      </c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>
        <v>2</v>
      </c>
      <c r="Z62" s="12"/>
      <c r="AA62" s="12"/>
      <c r="AB62" s="12"/>
      <c r="AC62" s="12"/>
      <c r="AD62" s="12">
        <v>9</v>
      </c>
      <c r="AE62" s="12"/>
      <c r="AF62" s="12"/>
      <c r="AG62" s="12"/>
      <c r="AH62" s="12"/>
      <c r="AI62" s="12"/>
      <c r="AJ62" s="12"/>
      <c r="AK62" s="12"/>
      <c r="AL62" s="13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>
        <v>3</v>
      </c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3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32"/>
      <c r="GR62" s="41">
        <f t="shared" si="2"/>
        <v>24</v>
      </c>
      <c r="GS62" t="s">
        <v>140</v>
      </c>
    </row>
    <row r="63" spans="1:201">
      <c r="A63" s="10">
        <v>59</v>
      </c>
      <c r="B63" s="11" t="s">
        <v>53</v>
      </c>
      <c r="C63" s="11" t="s">
        <v>123</v>
      </c>
      <c r="D63" s="22" t="s">
        <v>146</v>
      </c>
      <c r="E63" s="22" t="s">
        <v>146</v>
      </c>
      <c r="F63" s="44" t="s">
        <v>69</v>
      </c>
      <c r="G63" s="41">
        <v>7</v>
      </c>
      <c r="H63" s="12">
        <v>2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3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33"/>
      <c r="GR63" s="41">
        <f t="shared" si="2"/>
        <v>9</v>
      </c>
      <c r="GS63" t="s">
        <v>140</v>
      </c>
    </row>
    <row r="64" spans="1:201">
      <c r="A64" s="10">
        <v>60</v>
      </c>
      <c r="B64" s="11" t="s">
        <v>54</v>
      </c>
      <c r="C64" s="11" t="s">
        <v>124</v>
      </c>
      <c r="D64" s="22" t="s">
        <v>146</v>
      </c>
      <c r="E64" s="22" t="s">
        <v>146</v>
      </c>
      <c r="F64" s="44" t="s">
        <v>65</v>
      </c>
      <c r="G64" s="41">
        <v>25</v>
      </c>
      <c r="H64" s="12">
        <v>80</v>
      </c>
      <c r="I64" s="12">
        <v>6</v>
      </c>
      <c r="J64" s="12">
        <v>15</v>
      </c>
      <c r="K64" s="12"/>
      <c r="L64" s="12">
        <v>41</v>
      </c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>
        <v>10</v>
      </c>
      <c r="Z64" s="12">
        <v>4</v>
      </c>
      <c r="AA64" s="12">
        <v>36</v>
      </c>
      <c r="AB64" s="12"/>
      <c r="AC64" s="12"/>
      <c r="AD64" s="12"/>
      <c r="AE64" s="12"/>
      <c r="AF64" s="12"/>
      <c r="AG64" s="12"/>
      <c r="AH64" s="12"/>
      <c r="AI64" s="12"/>
      <c r="AJ64" s="12"/>
      <c r="AK64" s="12">
        <v>1</v>
      </c>
      <c r="AL64" s="13"/>
      <c r="AM64" s="12"/>
      <c r="AN64" s="12">
        <v>107</v>
      </c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>
        <v>1</v>
      </c>
      <c r="BJ64" s="12"/>
      <c r="BK64" s="12"/>
      <c r="BL64" s="12"/>
      <c r="BM64" s="12"/>
      <c r="BN64" s="12"/>
      <c r="BO64" s="12"/>
      <c r="BP64" s="12"/>
      <c r="BQ64" s="12"/>
      <c r="BR64" s="13"/>
      <c r="BS64" s="12"/>
      <c r="BT64" s="12">
        <v>2</v>
      </c>
      <c r="BU64" s="12"/>
      <c r="BV64" s="12">
        <v>2</v>
      </c>
      <c r="BW64" s="12"/>
      <c r="BX64" s="12">
        <v>5</v>
      </c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>
        <v>8</v>
      </c>
      <c r="CJ64" s="12">
        <v>5</v>
      </c>
      <c r="CK64" s="12"/>
      <c r="CL64" s="12"/>
      <c r="CM64" s="12">
        <v>4</v>
      </c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3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>
        <v>4</v>
      </c>
      <c r="DX64" s="12">
        <v>3</v>
      </c>
      <c r="DY64" s="12"/>
      <c r="DZ64" s="12"/>
      <c r="EA64" s="12"/>
      <c r="EB64" s="12"/>
      <c r="EC64" s="12"/>
      <c r="ED64" s="13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3"/>
      <c r="GQ64" s="33"/>
      <c r="GR64" s="41">
        <f t="shared" si="2"/>
        <v>359</v>
      </c>
      <c r="GS64" t="s">
        <v>140</v>
      </c>
    </row>
    <row r="65" spans="1:201">
      <c r="A65" s="10">
        <v>61</v>
      </c>
      <c r="B65" s="11" t="s">
        <v>54</v>
      </c>
      <c r="C65" s="11" t="s">
        <v>124</v>
      </c>
      <c r="D65" s="22" t="s">
        <v>146</v>
      </c>
      <c r="E65" s="22" t="s">
        <v>146</v>
      </c>
      <c r="F65" s="44" t="s">
        <v>66</v>
      </c>
      <c r="G65" s="41">
        <v>6</v>
      </c>
      <c r="H65" s="12">
        <v>3</v>
      </c>
      <c r="I65" s="12">
        <v>1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>
        <v>4</v>
      </c>
      <c r="Z65" s="12"/>
      <c r="AA65" s="12"/>
      <c r="AB65" s="12"/>
      <c r="AC65" s="12"/>
      <c r="AD65" s="12">
        <v>19</v>
      </c>
      <c r="AE65" s="12"/>
      <c r="AF65" s="12"/>
      <c r="AG65" s="12"/>
      <c r="AH65" s="12"/>
      <c r="AI65" s="12"/>
      <c r="AJ65" s="12"/>
      <c r="AK65" s="12"/>
      <c r="AL65" s="13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>
        <v>2</v>
      </c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3"/>
      <c r="CY65" s="12"/>
      <c r="CZ65" s="12"/>
      <c r="DA65" s="12"/>
      <c r="DB65" s="12">
        <v>2</v>
      </c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3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>
        <v>6</v>
      </c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3"/>
      <c r="GQ65" s="33"/>
      <c r="GR65" s="41">
        <f t="shared" si="2"/>
        <v>43</v>
      </c>
      <c r="GS65" t="s">
        <v>140</v>
      </c>
    </row>
    <row r="66" spans="1:201">
      <c r="A66" s="10">
        <v>62</v>
      </c>
      <c r="B66" s="11" t="s">
        <v>54</v>
      </c>
      <c r="C66" s="11" t="s">
        <v>124</v>
      </c>
      <c r="D66" s="22" t="s">
        <v>146</v>
      </c>
      <c r="E66" s="22" t="s">
        <v>146</v>
      </c>
      <c r="F66" s="44" t="s">
        <v>69</v>
      </c>
      <c r="G66" s="41">
        <v>8</v>
      </c>
      <c r="H66" s="12">
        <v>2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3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2">
        <v>1</v>
      </c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5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3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33"/>
      <c r="GR66" s="41">
        <f t="shared" si="2"/>
        <v>11</v>
      </c>
      <c r="GS66" t="s">
        <v>140</v>
      </c>
    </row>
    <row r="67" spans="1:201">
      <c r="A67" s="10">
        <v>63</v>
      </c>
      <c r="B67" s="11" t="s">
        <v>55</v>
      </c>
      <c r="C67" s="11" t="s">
        <v>125</v>
      </c>
      <c r="D67" s="22" t="s">
        <v>146</v>
      </c>
      <c r="E67" s="22" t="s">
        <v>146</v>
      </c>
      <c r="F67" s="44" t="s">
        <v>65</v>
      </c>
      <c r="G67" s="41">
        <v>2</v>
      </c>
      <c r="H67" s="12">
        <v>75</v>
      </c>
      <c r="I67" s="12">
        <v>21</v>
      </c>
      <c r="J67" s="12">
        <v>7</v>
      </c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>
        <v>2</v>
      </c>
      <c r="Z67" s="12"/>
      <c r="AA67" s="12">
        <v>17</v>
      </c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3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>
        <v>2</v>
      </c>
      <c r="BH67" s="12"/>
      <c r="BI67" s="12">
        <v>1</v>
      </c>
      <c r="BJ67" s="12"/>
      <c r="BK67" s="12"/>
      <c r="BL67" s="12"/>
      <c r="BM67" s="12"/>
      <c r="BN67" s="12"/>
      <c r="BO67" s="12"/>
      <c r="BP67" s="12"/>
      <c r="BQ67" s="12"/>
      <c r="BR67" s="13"/>
      <c r="BS67" s="12"/>
      <c r="BT67" s="12">
        <v>3</v>
      </c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>
        <v>2</v>
      </c>
      <c r="CJ67" s="12">
        <v>3</v>
      </c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3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>
        <v>2</v>
      </c>
      <c r="DR67" s="12"/>
      <c r="DS67" s="12"/>
      <c r="DT67" s="12"/>
      <c r="DU67" s="12"/>
      <c r="DV67" s="12"/>
      <c r="DW67" s="12">
        <v>1</v>
      </c>
      <c r="DX67" s="12">
        <v>1</v>
      </c>
      <c r="DY67" s="12"/>
      <c r="DZ67" s="12"/>
      <c r="EA67" s="12"/>
      <c r="EB67" s="12"/>
      <c r="EC67" s="12"/>
      <c r="ED67" s="13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2"/>
      <c r="FL67" s="12"/>
      <c r="FM67" s="12"/>
      <c r="FN67" s="12">
        <v>2</v>
      </c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>
        <v>2</v>
      </c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3"/>
      <c r="GQ67" s="33"/>
      <c r="GR67" s="41">
        <f t="shared" si="2"/>
        <v>143</v>
      </c>
      <c r="GS67" t="s">
        <v>140</v>
      </c>
    </row>
    <row r="68" spans="1:201">
      <c r="A68" s="10">
        <v>64</v>
      </c>
      <c r="B68" s="11" t="s">
        <v>55</v>
      </c>
      <c r="C68" s="11" t="s">
        <v>125</v>
      </c>
      <c r="D68" s="22" t="s">
        <v>146</v>
      </c>
      <c r="E68" s="22" t="s">
        <v>146</v>
      </c>
      <c r="F68" s="44" t="s">
        <v>66</v>
      </c>
      <c r="G68" s="41">
        <v>3</v>
      </c>
      <c r="H68" s="12">
        <v>5</v>
      </c>
      <c r="I68" s="12">
        <v>1</v>
      </c>
      <c r="J68" s="12">
        <v>1</v>
      </c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>
        <v>12</v>
      </c>
      <c r="AE68" s="12"/>
      <c r="AF68" s="12"/>
      <c r="AG68" s="12"/>
      <c r="AH68" s="12"/>
      <c r="AI68" s="12"/>
      <c r="AJ68" s="12"/>
      <c r="AK68" s="12"/>
      <c r="AL68" s="13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>
        <v>2</v>
      </c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3"/>
      <c r="CY68" s="12"/>
      <c r="CZ68" s="12"/>
      <c r="DA68" s="12">
        <v>1</v>
      </c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3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33"/>
      <c r="GR68" s="41">
        <f t="shared" si="2"/>
        <v>25</v>
      </c>
      <c r="GS68" t="s">
        <v>140</v>
      </c>
    </row>
    <row r="69" spans="1:201">
      <c r="A69" s="10">
        <v>65</v>
      </c>
      <c r="B69" s="11" t="s">
        <v>55</v>
      </c>
      <c r="C69" s="11" t="s">
        <v>125</v>
      </c>
      <c r="D69" s="22" t="s">
        <v>146</v>
      </c>
      <c r="E69" s="22" t="s">
        <v>146</v>
      </c>
      <c r="F69" s="44" t="s">
        <v>69</v>
      </c>
      <c r="G69" s="48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2">
        <v>6</v>
      </c>
      <c r="AN69" s="12">
        <v>3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3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2"/>
      <c r="EF69" s="12">
        <v>2</v>
      </c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3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33"/>
      <c r="GR69" s="41">
        <f t="shared" si="2"/>
        <v>11</v>
      </c>
      <c r="GS69" t="s">
        <v>140</v>
      </c>
    </row>
    <row r="70" spans="1:201" s="4" customFormat="1">
      <c r="A70" s="10">
        <v>66</v>
      </c>
      <c r="B70" s="17" t="s">
        <v>56</v>
      </c>
      <c r="C70" s="17" t="s">
        <v>126</v>
      </c>
      <c r="D70" s="24" t="s">
        <v>145</v>
      </c>
      <c r="E70" s="24" t="s">
        <v>144</v>
      </c>
      <c r="F70" s="46" t="s">
        <v>65</v>
      </c>
      <c r="G70" s="49">
        <v>46</v>
      </c>
      <c r="H70" s="18">
        <v>68</v>
      </c>
      <c r="I70" s="18">
        <v>7</v>
      </c>
      <c r="J70" s="18"/>
      <c r="K70" s="18">
        <v>2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>
        <v>84</v>
      </c>
      <c r="Z70" s="18">
        <v>7</v>
      </c>
      <c r="AA70" s="18"/>
      <c r="AB70" s="18"/>
      <c r="AC70" s="18"/>
      <c r="AD70" s="18"/>
      <c r="AE70" s="18">
        <v>3</v>
      </c>
      <c r="AF70" s="18"/>
      <c r="AG70" s="18"/>
      <c r="AH70" s="18"/>
      <c r="AI70" s="18"/>
      <c r="AJ70" s="18"/>
      <c r="AK70" s="18">
        <v>1</v>
      </c>
      <c r="AL70" s="19"/>
      <c r="AM70" s="18"/>
      <c r="AN70" s="18"/>
      <c r="AO70" s="18"/>
      <c r="AP70" s="18"/>
      <c r="AQ70" s="18">
        <v>4</v>
      </c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9"/>
      <c r="BS70" s="18">
        <v>76</v>
      </c>
      <c r="BT70" s="18">
        <v>366</v>
      </c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>
        <v>149</v>
      </c>
      <c r="CJ70" s="18">
        <v>142</v>
      </c>
      <c r="CK70" s="18"/>
      <c r="CL70" s="18"/>
      <c r="CM70" s="18">
        <v>64</v>
      </c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9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>
        <v>2</v>
      </c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37"/>
      <c r="GR70" s="41">
        <f t="shared" si="2"/>
        <v>1021</v>
      </c>
      <c r="GS70" s="4" t="s">
        <v>140</v>
      </c>
    </row>
    <row r="71" spans="1:201" s="4" customFormat="1">
      <c r="A71" s="10">
        <v>67</v>
      </c>
      <c r="B71" s="17" t="s">
        <v>56</v>
      </c>
      <c r="C71" s="17" t="s">
        <v>126</v>
      </c>
      <c r="D71" s="24" t="s">
        <v>145</v>
      </c>
      <c r="E71" s="24" t="s">
        <v>144</v>
      </c>
      <c r="F71" s="46" t="s">
        <v>66</v>
      </c>
      <c r="G71" s="49">
        <v>13</v>
      </c>
      <c r="H71" s="18">
        <v>1</v>
      </c>
      <c r="I71" s="18">
        <v>2</v>
      </c>
      <c r="J71" s="18">
        <v>2</v>
      </c>
      <c r="K71" s="18">
        <v>6</v>
      </c>
      <c r="L71" s="18"/>
      <c r="M71" s="18"/>
      <c r="N71" s="18"/>
      <c r="O71" s="18">
        <v>1</v>
      </c>
      <c r="P71" s="18"/>
      <c r="Q71" s="18"/>
      <c r="R71" s="18"/>
      <c r="S71" s="18"/>
      <c r="T71" s="18"/>
      <c r="U71" s="18"/>
      <c r="V71" s="18"/>
      <c r="W71" s="18">
        <v>7</v>
      </c>
      <c r="X71" s="18"/>
      <c r="Y71" s="18">
        <v>1</v>
      </c>
      <c r="Z71" s="18">
        <v>6</v>
      </c>
      <c r="AA71" s="18"/>
      <c r="AB71" s="18"/>
      <c r="AC71" s="18"/>
      <c r="AD71" s="18">
        <v>25</v>
      </c>
      <c r="AE71" s="18"/>
      <c r="AF71" s="18"/>
      <c r="AG71" s="18"/>
      <c r="AH71" s="18"/>
      <c r="AI71" s="18">
        <v>6</v>
      </c>
      <c r="AJ71" s="18"/>
      <c r="AK71" s="18"/>
      <c r="AL71" s="19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18">
        <v>6</v>
      </c>
      <c r="BT71" s="18"/>
      <c r="BU71" s="18">
        <v>2</v>
      </c>
      <c r="BV71" s="18"/>
      <c r="BW71" s="18"/>
      <c r="BX71" s="18">
        <v>21</v>
      </c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>
        <v>10</v>
      </c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9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38"/>
      <c r="GR71" s="41">
        <f t="shared" si="2"/>
        <v>109</v>
      </c>
      <c r="GS71" s="4" t="s">
        <v>140</v>
      </c>
    </row>
    <row r="72" spans="1:201" s="4" customFormat="1">
      <c r="A72" s="10">
        <v>68</v>
      </c>
      <c r="B72" s="17" t="s">
        <v>56</v>
      </c>
      <c r="C72" s="17" t="s">
        <v>126</v>
      </c>
      <c r="D72" s="24" t="s">
        <v>145</v>
      </c>
      <c r="E72" s="24" t="s">
        <v>144</v>
      </c>
      <c r="F72" s="46" t="s">
        <v>69</v>
      </c>
      <c r="G72" s="49"/>
      <c r="H72" s="18">
        <v>2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>
        <v>2</v>
      </c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9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37"/>
      <c r="GR72" s="41">
        <f t="shared" si="2"/>
        <v>4</v>
      </c>
      <c r="GS72" s="4" t="s">
        <v>140</v>
      </c>
    </row>
    <row r="73" spans="1:201">
      <c r="A73" s="10">
        <v>69</v>
      </c>
      <c r="B73" s="11" t="s">
        <v>57</v>
      </c>
      <c r="C73" s="11" t="s">
        <v>127</v>
      </c>
      <c r="D73" s="24" t="s">
        <v>145</v>
      </c>
      <c r="E73" s="24" t="s">
        <v>144</v>
      </c>
      <c r="F73" s="44" t="s">
        <v>65</v>
      </c>
      <c r="G73" s="41">
        <v>11</v>
      </c>
      <c r="H73" s="12">
        <v>95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>
        <v>33</v>
      </c>
      <c r="Z73" s="12"/>
      <c r="AA73" s="12">
        <v>78</v>
      </c>
      <c r="AB73" s="12">
        <v>11</v>
      </c>
      <c r="AC73" s="12"/>
      <c r="AD73" s="12"/>
      <c r="AE73" s="12"/>
      <c r="AF73" s="12"/>
      <c r="AG73" s="12"/>
      <c r="AH73" s="12"/>
      <c r="AI73" s="12"/>
      <c r="AJ73" s="12"/>
      <c r="AK73" s="12">
        <v>1</v>
      </c>
      <c r="AL73" s="13"/>
      <c r="AM73" s="12">
        <v>4</v>
      </c>
      <c r="AN73" s="12">
        <v>12</v>
      </c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3"/>
      <c r="BS73" s="12">
        <v>179</v>
      </c>
      <c r="BT73" s="12">
        <v>276</v>
      </c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>
        <v>35</v>
      </c>
      <c r="CJ73" s="12"/>
      <c r="CK73" s="12"/>
      <c r="CL73" s="12"/>
      <c r="CM73" s="12">
        <v>4</v>
      </c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3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>
        <v>31</v>
      </c>
      <c r="DR73" s="12"/>
      <c r="DS73" s="12"/>
      <c r="DT73" s="12">
        <v>11</v>
      </c>
      <c r="DU73" s="12"/>
      <c r="DV73" s="12"/>
      <c r="DW73" s="12"/>
      <c r="DX73" s="12"/>
      <c r="DY73" s="12"/>
      <c r="DZ73" s="12"/>
      <c r="EA73" s="12"/>
      <c r="EB73" s="12"/>
      <c r="EC73" s="12"/>
      <c r="ED73" s="13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33"/>
      <c r="GR73" s="41">
        <f t="shared" si="2"/>
        <v>781</v>
      </c>
      <c r="GS73" s="4" t="s">
        <v>140</v>
      </c>
    </row>
    <row r="74" spans="1:201">
      <c r="A74" s="10">
        <v>70</v>
      </c>
      <c r="B74" s="11" t="s">
        <v>57</v>
      </c>
      <c r="C74" s="11" t="s">
        <v>127</v>
      </c>
      <c r="D74" s="24" t="s">
        <v>145</v>
      </c>
      <c r="E74" s="24" t="s">
        <v>144</v>
      </c>
      <c r="F74" s="44" t="s">
        <v>66</v>
      </c>
      <c r="G74" s="41">
        <v>3</v>
      </c>
      <c r="H74" s="12"/>
      <c r="I74" s="12"/>
      <c r="J74" s="12"/>
      <c r="K74" s="12">
        <v>3</v>
      </c>
      <c r="L74" s="12">
        <v>16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>
        <v>9</v>
      </c>
      <c r="Z74" s="12">
        <v>4</v>
      </c>
      <c r="AA74" s="12"/>
      <c r="AB74" s="12"/>
      <c r="AC74" s="12"/>
      <c r="AD74" s="12">
        <v>12</v>
      </c>
      <c r="AE74" s="12"/>
      <c r="AF74" s="12"/>
      <c r="AG74" s="12"/>
      <c r="AH74" s="12"/>
      <c r="AI74" s="12">
        <v>5</v>
      </c>
      <c r="AJ74" s="12"/>
      <c r="AK74" s="12"/>
      <c r="AL74" s="13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2"/>
      <c r="BT74" s="12">
        <v>2</v>
      </c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>
        <v>8</v>
      </c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3"/>
      <c r="CY74" s="12"/>
      <c r="CZ74" s="12"/>
      <c r="DA74" s="12"/>
      <c r="DB74" s="12"/>
      <c r="DC74" s="12">
        <v>2</v>
      </c>
      <c r="DD74" s="12">
        <v>2</v>
      </c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>
        <v>42</v>
      </c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3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32"/>
      <c r="GR74" s="41">
        <f t="shared" si="2"/>
        <v>108</v>
      </c>
      <c r="GS74" s="4" t="s">
        <v>140</v>
      </c>
    </row>
    <row r="75" spans="1:201">
      <c r="A75" s="10">
        <v>71</v>
      </c>
      <c r="B75" s="11" t="s">
        <v>57</v>
      </c>
      <c r="C75" s="11" t="s">
        <v>127</v>
      </c>
      <c r="D75" s="24" t="s">
        <v>145</v>
      </c>
      <c r="E75" s="24" t="s">
        <v>144</v>
      </c>
      <c r="F75" s="44" t="s">
        <v>69</v>
      </c>
      <c r="G75" s="41">
        <v>6</v>
      </c>
      <c r="H75" s="12"/>
      <c r="I75" s="12">
        <v>4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3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2">
        <v>8</v>
      </c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3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>
        <v>1</v>
      </c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3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33"/>
      <c r="GR75" s="41">
        <f t="shared" si="2"/>
        <v>19</v>
      </c>
      <c r="GS75" s="4" t="s">
        <v>140</v>
      </c>
    </row>
    <row r="76" spans="1:201">
      <c r="A76" s="10">
        <v>72</v>
      </c>
      <c r="B76" s="11" t="s">
        <v>57</v>
      </c>
      <c r="C76" s="11" t="s">
        <v>127</v>
      </c>
      <c r="D76" s="24" t="s">
        <v>145</v>
      </c>
      <c r="E76" s="24" t="s">
        <v>144</v>
      </c>
      <c r="F76" s="44" t="s">
        <v>73</v>
      </c>
      <c r="G76" s="41">
        <v>5</v>
      </c>
      <c r="H76" s="12"/>
      <c r="I76" s="12"/>
      <c r="J76" s="12"/>
      <c r="K76" s="12">
        <v>1</v>
      </c>
      <c r="L76" s="12"/>
      <c r="M76" s="12">
        <v>1</v>
      </c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>
        <v>1</v>
      </c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3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>
        <v>2</v>
      </c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3"/>
      <c r="CY76" s="12"/>
      <c r="CZ76" s="12"/>
      <c r="DA76" s="12"/>
      <c r="DB76" s="12"/>
      <c r="DC76" s="12">
        <v>1</v>
      </c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>
        <v>2</v>
      </c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3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32" t="s">
        <v>147</v>
      </c>
      <c r="GR76" s="41">
        <f>SUM(G76:GP76)+4</f>
        <v>17</v>
      </c>
      <c r="GS76" s="4" t="s">
        <v>140</v>
      </c>
    </row>
    <row r="77" spans="1:201">
      <c r="A77" s="10">
        <v>73</v>
      </c>
      <c r="B77" s="11" t="s">
        <v>58</v>
      </c>
      <c r="C77" s="11" t="s">
        <v>128</v>
      </c>
      <c r="D77" s="22" t="s">
        <v>144</v>
      </c>
      <c r="E77" s="22" t="s">
        <v>144</v>
      </c>
      <c r="F77" s="44" t="s">
        <v>65</v>
      </c>
      <c r="G77" s="41">
        <v>48</v>
      </c>
      <c r="H77" s="12">
        <v>93</v>
      </c>
      <c r="I77" s="12">
        <v>15</v>
      </c>
      <c r="J77" s="12">
        <v>16</v>
      </c>
      <c r="K77" s="12">
        <v>1</v>
      </c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>
        <v>12</v>
      </c>
      <c r="X77" s="12"/>
      <c r="Y77" s="12">
        <v>23</v>
      </c>
      <c r="Z77" s="12"/>
      <c r="AA77" s="12">
        <v>14</v>
      </c>
      <c r="AB77" s="12">
        <v>3</v>
      </c>
      <c r="AC77" s="12"/>
      <c r="AD77" s="12"/>
      <c r="AE77" s="12"/>
      <c r="AF77" s="12"/>
      <c r="AG77" s="12"/>
      <c r="AH77" s="12"/>
      <c r="AI77" s="12"/>
      <c r="AJ77" s="12"/>
      <c r="AK77" s="12">
        <v>1</v>
      </c>
      <c r="AL77" s="13"/>
      <c r="AM77" s="12">
        <v>5</v>
      </c>
      <c r="AN77" s="12">
        <v>69</v>
      </c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>
        <v>22</v>
      </c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3"/>
      <c r="BS77" s="12"/>
      <c r="BT77" s="12">
        <v>29</v>
      </c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>
        <v>8</v>
      </c>
      <c r="CJ77" s="12"/>
      <c r="CK77" s="12"/>
      <c r="CL77" s="12"/>
      <c r="CM77" s="12">
        <v>2</v>
      </c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3"/>
      <c r="CY77" s="12">
        <v>18</v>
      </c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3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33"/>
      <c r="GR77" s="41">
        <f t="shared" si="2"/>
        <v>379</v>
      </c>
      <c r="GS77" s="4" t="s">
        <v>140</v>
      </c>
    </row>
    <row r="78" spans="1:201">
      <c r="A78" s="10">
        <v>74</v>
      </c>
      <c r="B78" s="11" t="s">
        <v>58</v>
      </c>
      <c r="C78" s="11" t="s">
        <v>128</v>
      </c>
      <c r="D78" s="22" t="s">
        <v>144</v>
      </c>
      <c r="E78" s="22" t="s">
        <v>144</v>
      </c>
      <c r="F78" s="44" t="s">
        <v>66</v>
      </c>
      <c r="G78" s="41"/>
      <c r="H78" s="12">
        <v>6</v>
      </c>
      <c r="I78" s="12"/>
      <c r="J78" s="12"/>
      <c r="K78" s="12">
        <v>2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>
        <v>4</v>
      </c>
      <c r="AA78" s="12"/>
      <c r="AB78" s="12"/>
      <c r="AC78" s="12"/>
      <c r="AD78" s="12">
        <v>14</v>
      </c>
      <c r="AE78" s="12"/>
      <c r="AF78" s="12">
        <v>1</v>
      </c>
      <c r="AG78" s="12"/>
      <c r="AH78" s="12"/>
      <c r="AI78" s="12"/>
      <c r="AJ78" s="12"/>
      <c r="AK78" s="12"/>
      <c r="AL78" s="13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2">
        <v>1</v>
      </c>
      <c r="BT78" s="12">
        <v>4</v>
      </c>
      <c r="BU78" s="12">
        <v>2</v>
      </c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3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32"/>
      <c r="GR78" s="41">
        <f t="shared" si="2"/>
        <v>34</v>
      </c>
      <c r="GS78" s="4" t="s">
        <v>140</v>
      </c>
    </row>
    <row r="79" spans="1:201">
      <c r="A79" s="10">
        <v>75</v>
      </c>
      <c r="B79" s="11" t="s">
        <v>58</v>
      </c>
      <c r="C79" s="11" t="s">
        <v>128</v>
      </c>
      <c r="D79" s="22" t="s">
        <v>144</v>
      </c>
      <c r="E79" s="22" t="s">
        <v>144</v>
      </c>
      <c r="F79" s="44" t="s">
        <v>69</v>
      </c>
      <c r="G79" s="41"/>
      <c r="H79" s="12"/>
      <c r="I79" s="12"/>
      <c r="J79" s="12"/>
      <c r="K79" s="12"/>
      <c r="L79" s="12">
        <v>2</v>
      </c>
      <c r="M79" s="12">
        <v>1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>
        <v>13</v>
      </c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3"/>
      <c r="AM79" s="12"/>
      <c r="AN79" s="12"/>
      <c r="AO79" s="12"/>
      <c r="AP79" s="12"/>
      <c r="AQ79" s="12"/>
      <c r="AR79" s="12">
        <v>2</v>
      </c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3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>
        <v>1</v>
      </c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3"/>
      <c r="CY79" s="12">
        <v>4</v>
      </c>
      <c r="CZ79" s="12">
        <v>8</v>
      </c>
      <c r="DA79" s="12"/>
      <c r="DB79" s="12">
        <v>6</v>
      </c>
      <c r="DC79" s="12"/>
      <c r="DD79" s="12">
        <v>1</v>
      </c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3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33"/>
      <c r="GR79" s="41">
        <f t="shared" si="2"/>
        <v>38</v>
      </c>
      <c r="GS79" s="4" t="s">
        <v>140</v>
      </c>
    </row>
    <row r="80" spans="1:201">
      <c r="A80" s="10">
        <v>76</v>
      </c>
      <c r="B80" s="11" t="s">
        <v>58</v>
      </c>
      <c r="C80" s="11" t="s">
        <v>128</v>
      </c>
      <c r="D80" s="22" t="s">
        <v>144</v>
      </c>
      <c r="E80" s="22" t="s">
        <v>144</v>
      </c>
      <c r="F80" s="44" t="s">
        <v>73</v>
      </c>
      <c r="G80" s="41"/>
      <c r="H80" s="12">
        <v>4</v>
      </c>
      <c r="I80" s="12"/>
      <c r="J80" s="12"/>
      <c r="K80" s="12">
        <v>2</v>
      </c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>
        <v>10</v>
      </c>
      <c r="Z80" s="12"/>
      <c r="AA80" s="12"/>
      <c r="AB80" s="12">
        <v>2</v>
      </c>
      <c r="AC80" s="12"/>
      <c r="AD80" s="12"/>
      <c r="AE80" s="12">
        <v>2</v>
      </c>
      <c r="AF80" s="12"/>
      <c r="AG80" s="12"/>
      <c r="AH80" s="12"/>
      <c r="AI80" s="12"/>
      <c r="AJ80" s="12"/>
      <c r="AK80" s="12"/>
      <c r="AL80" s="13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>
        <v>2</v>
      </c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3"/>
      <c r="CY80" s="12"/>
      <c r="CZ80" s="12">
        <v>3</v>
      </c>
      <c r="DA80" s="12"/>
      <c r="DB80" s="12"/>
      <c r="DC80" s="12">
        <v>1</v>
      </c>
      <c r="DD80" s="12">
        <v>3</v>
      </c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3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33"/>
      <c r="GR80" s="41">
        <f t="shared" si="2"/>
        <v>29</v>
      </c>
      <c r="GS80" s="4" t="s">
        <v>140</v>
      </c>
    </row>
    <row r="81" spans="1:201">
      <c r="A81" s="10">
        <v>77</v>
      </c>
      <c r="B81" s="11" t="s">
        <v>74</v>
      </c>
      <c r="C81" s="11" t="s">
        <v>129</v>
      </c>
      <c r="D81" s="22" t="s">
        <v>144</v>
      </c>
      <c r="E81" s="22" t="s">
        <v>144</v>
      </c>
      <c r="F81" s="44" t="s">
        <v>65</v>
      </c>
      <c r="G81" s="41">
        <v>8</v>
      </c>
      <c r="H81" s="12">
        <v>215</v>
      </c>
      <c r="I81" s="12">
        <v>36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>
        <v>41</v>
      </c>
      <c r="Z81" s="12"/>
      <c r="AA81" s="12">
        <v>4</v>
      </c>
      <c r="AB81" s="12"/>
      <c r="AC81" s="12"/>
      <c r="AD81" s="12"/>
      <c r="AE81" s="12"/>
      <c r="AF81" s="12"/>
      <c r="AG81" s="12"/>
      <c r="AH81" s="12"/>
      <c r="AI81" s="12"/>
      <c r="AJ81" s="12"/>
      <c r="AK81" s="12">
        <v>2</v>
      </c>
      <c r="AL81" s="13"/>
      <c r="AM81" s="12"/>
      <c r="AN81" s="12">
        <v>47</v>
      </c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>
        <v>48</v>
      </c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3"/>
      <c r="BS81" s="12">
        <v>23</v>
      </c>
      <c r="BT81" s="12">
        <v>62</v>
      </c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>
        <v>9</v>
      </c>
      <c r="CJ81" s="12">
        <v>5</v>
      </c>
      <c r="CK81" s="12"/>
      <c r="CL81" s="12"/>
      <c r="CM81" s="12">
        <v>8</v>
      </c>
      <c r="CN81" s="12"/>
      <c r="CO81" s="12"/>
      <c r="CP81" s="12">
        <v>15</v>
      </c>
      <c r="CQ81" s="12"/>
      <c r="CR81" s="12"/>
      <c r="CS81" s="12"/>
      <c r="CT81" s="12"/>
      <c r="CU81" s="12"/>
      <c r="CV81" s="12"/>
      <c r="CW81" s="12"/>
      <c r="CX81" s="13"/>
      <c r="CY81" s="12">
        <v>24</v>
      </c>
      <c r="CZ81" s="12">
        <v>12</v>
      </c>
      <c r="DA81" s="12">
        <v>8</v>
      </c>
      <c r="DB81" s="12"/>
      <c r="DC81" s="12">
        <v>1</v>
      </c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3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33"/>
      <c r="GR81" s="41">
        <f t="shared" si="2"/>
        <v>568</v>
      </c>
      <c r="GS81" s="4" t="s">
        <v>140</v>
      </c>
    </row>
    <row r="82" spans="1:201">
      <c r="A82" s="10">
        <v>78</v>
      </c>
      <c r="B82" s="11" t="s">
        <v>74</v>
      </c>
      <c r="C82" s="11" t="s">
        <v>129</v>
      </c>
      <c r="D82" s="22" t="s">
        <v>144</v>
      </c>
      <c r="E82" s="22" t="s">
        <v>144</v>
      </c>
      <c r="F82" s="44" t="s">
        <v>66</v>
      </c>
      <c r="G82" s="41">
        <v>2</v>
      </c>
      <c r="H82" s="12">
        <v>4</v>
      </c>
      <c r="I82" s="12"/>
      <c r="J82" s="12"/>
      <c r="K82" s="12">
        <v>7</v>
      </c>
      <c r="L82" s="12">
        <v>4</v>
      </c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>
        <v>4</v>
      </c>
      <c r="X82" s="12"/>
      <c r="Y82" s="12">
        <v>33</v>
      </c>
      <c r="Z82" s="12"/>
      <c r="AA82" s="12"/>
      <c r="AB82" s="12"/>
      <c r="AC82" s="12"/>
      <c r="AD82" s="12"/>
      <c r="AE82" s="12"/>
      <c r="AF82" s="12"/>
      <c r="AG82" s="12"/>
      <c r="AH82" s="12"/>
      <c r="AI82" s="12">
        <v>7</v>
      </c>
      <c r="AJ82" s="12"/>
      <c r="AK82" s="12"/>
      <c r="AL82" s="13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>
        <v>36</v>
      </c>
      <c r="BK82" s="12"/>
      <c r="BL82" s="12"/>
      <c r="BM82" s="12"/>
      <c r="BN82" s="12"/>
      <c r="BO82" s="12"/>
      <c r="BP82" s="12"/>
      <c r="BQ82" s="12"/>
      <c r="BR82" s="13"/>
      <c r="BS82" s="12"/>
      <c r="BT82" s="12">
        <v>2</v>
      </c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>
        <v>5</v>
      </c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3"/>
      <c r="CY82" s="12"/>
      <c r="CZ82" s="12">
        <v>4</v>
      </c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3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33"/>
      <c r="GR82" s="41">
        <f t="shared" si="2"/>
        <v>108</v>
      </c>
      <c r="GS82" s="4" t="s">
        <v>140</v>
      </c>
    </row>
    <row r="83" spans="1:201">
      <c r="A83" s="10">
        <v>79</v>
      </c>
      <c r="B83" s="11" t="s">
        <v>74</v>
      </c>
      <c r="C83" s="11" t="s">
        <v>129</v>
      </c>
      <c r="D83" s="22" t="s">
        <v>144</v>
      </c>
      <c r="E83" s="22" t="s">
        <v>144</v>
      </c>
      <c r="F83" s="44" t="s">
        <v>73</v>
      </c>
      <c r="G83" s="41"/>
      <c r="H83" s="12">
        <v>2</v>
      </c>
      <c r="I83" s="12"/>
      <c r="J83" s="12"/>
      <c r="K83" s="12"/>
      <c r="L83" s="12">
        <v>2</v>
      </c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>
        <v>2</v>
      </c>
      <c r="X83" s="12">
        <v>2</v>
      </c>
      <c r="Y83" s="12">
        <v>3</v>
      </c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3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2"/>
      <c r="CZ83" s="12">
        <v>2</v>
      </c>
      <c r="DA83" s="12"/>
      <c r="DB83" s="12">
        <v>2</v>
      </c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3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33"/>
      <c r="GR83" s="41">
        <f t="shared" si="2"/>
        <v>15</v>
      </c>
      <c r="GS83" s="4" t="s">
        <v>140</v>
      </c>
    </row>
    <row r="84" spans="1:201">
      <c r="A84" s="10">
        <v>80</v>
      </c>
      <c r="B84" s="11" t="s">
        <v>59</v>
      </c>
      <c r="C84" s="11" t="s">
        <v>130</v>
      </c>
      <c r="D84" s="22" t="s">
        <v>146</v>
      </c>
      <c r="E84" s="22" t="s">
        <v>146</v>
      </c>
      <c r="F84" s="44" t="s">
        <v>65</v>
      </c>
      <c r="G84" s="41">
        <v>17</v>
      </c>
      <c r="H84" s="12">
        <v>79</v>
      </c>
      <c r="I84" s="12">
        <v>21</v>
      </c>
      <c r="J84" s="12">
        <v>17</v>
      </c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>
        <v>5</v>
      </c>
      <c r="Z84" s="12">
        <v>3</v>
      </c>
      <c r="AA84" s="12">
        <v>26</v>
      </c>
      <c r="AB84" s="12"/>
      <c r="AC84" s="12"/>
      <c r="AD84" s="12"/>
      <c r="AE84" s="12"/>
      <c r="AF84" s="12"/>
      <c r="AG84" s="12"/>
      <c r="AH84" s="12"/>
      <c r="AI84" s="12"/>
      <c r="AJ84" s="12"/>
      <c r="AK84" s="12">
        <v>1</v>
      </c>
      <c r="AL84" s="13"/>
      <c r="AM84" s="12">
        <v>2</v>
      </c>
      <c r="AN84" s="12">
        <v>85</v>
      </c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>
        <v>14</v>
      </c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3"/>
      <c r="BS84" s="12"/>
      <c r="BT84" s="12">
        <v>39</v>
      </c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>
        <v>10</v>
      </c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3"/>
      <c r="CY84" s="12">
        <v>27</v>
      </c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>
        <v>2</v>
      </c>
      <c r="DR84" s="12"/>
      <c r="DS84" s="12"/>
      <c r="DT84" s="12"/>
      <c r="DU84" s="12"/>
      <c r="DV84" s="12"/>
      <c r="DW84" s="12"/>
      <c r="DX84" s="12">
        <v>1</v>
      </c>
      <c r="DY84" s="12"/>
      <c r="DZ84" s="12"/>
      <c r="EA84" s="12"/>
      <c r="EB84" s="12"/>
      <c r="EC84" s="12"/>
      <c r="ED84" s="13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33"/>
      <c r="GR84" s="41">
        <f t="shared" si="2"/>
        <v>349</v>
      </c>
      <c r="GS84" s="4" t="s">
        <v>140</v>
      </c>
    </row>
    <row r="85" spans="1:201">
      <c r="A85" s="10">
        <v>81</v>
      </c>
      <c r="B85" s="11" t="s">
        <v>59</v>
      </c>
      <c r="C85" s="11" t="s">
        <v>130</v>
      </c>
      <c r="D85" s="22" t="s">
        <v>146</v>
      </c>
      <c r="E85" s="22" t="s">
        <v>146</v>
      </c>
      <c r="F85" s="44" t="s">
        <v>66</v>
      </c>
      <c r="G85" s="41">
        <v>2</v>
      </c>
      <c r="H85" s="12"/>
      <c r="I85" s="12">
        <v>1</v>
      </c>
      <c r="J85" s="12">
        <v>1</v>
      </c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>
        <v>2</v>
      </c>
      <c r="AA85" s="12"/>
      <c r="AB85" s="12"/>
      <c r="AC85" s="12"/>
      <c r="AD85" s="12">
        <v>13</v>
      </c>
      <c r="AE85" s="12"/>
      <c r="AF85" s="12"/>
      <c r="AG85" s="12"/>
      <c r="AH85" s="12"/>
      <c r="AI85" s="12"/>
      <c r="AJ85" s="12"/>
      <c r="AK85" s="12"/>
      <c r="AL85" s="13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>
        <v>3</v>
      </c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3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>
        <v>1</v>
      </c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3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33"/>
      <c r="GR85" s="41">
        <f t="shared" si="2"/>
        <v>23</v>
      </c>
      <c r="GS85" s="4" t="s">
        <v>140</v>
      </c>
    </row>
    <row r="86" spans="1:201">
      <c r="A86" s="10">
        <v>82</v>
      </c>
      <c r="B86" s="11" t="s">
        <v>59</v>
      </c>
      <c r="C86" s="11" t="s">
        <v>130</v>
      </c>
      <c r="D86" s="22" t="s">
        <v>146</v>
      </c>
      <c r="E86" s="22" t="s">
        <v>146</v>
      </c>
      <c r="F86" s="44" t="s">
        <v>73</v>
      </c>
      <c r="G86" s="41">
        <v>4</v>
      </c>
      <c r="H86" s="12"/>
      <c r="I86" s="12"/>
      <c r="J86" s="12"/>
      <c r="K86" s="12">
        <v>2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3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>
        <v>2</v>
      </c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3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>
        <v>2</v>
      </c>
      <c r="DR86" s="12"/>
      <c r="DS86" s="12"/>
      <c r="DT86" s="12"/>
      <c r="DU86" s="12"/>
      <c r="DV86" s="12"/>
      <c r="DW86" s="12"/>
      <c r="DX86" s="12">
        <v>4</v>
      </c>
      <c r="DY86" s="12"/>
      <c r="DZ86" s="12"/>
      <c r="EA86" s="12"/>
      <c r="EB86" s="12"/>
      <c r="EC86" s="12"/>
      <c r="ED86" s="13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33"/>
      <c r="GR86" s="41">
        <f t="shared" si="2"/>
        <v>14</v>
      </c>
      <c r="GS86" s="4" t="s">
        <v>140</v>
      </c>
    </row>
    <row r="87" spans="1:201">
      <c r="A87" s="10">
        <v>83</v>
      </c>
      <c r="B87" s="16" t="s">
        <v>77</v>
      </c>
      <c r="C87" s="16" t="s">
        <v>131</v>
      </c>
      <c r="D87" s="23" t="s">
        <v>144</v>
      </c>
      <c r="E87" s="23" t="s">
        <v>144</v>
      </c>
      <c r="F87" s="45" t="s">
        <v>65</v>
      </c>
      <c r="G87" s="41">
        <v>71</v>
      </c>
      <c r="H87" s="12">
        <v>251</v>
      </c>
      <c r="I87" s="14">
        <v>14</v>
      </c>
      <c r="J87" s="14">
        <v>4</v>
      </c>
      <c r="K87" s="14"/>
      <c r="L87" s="14">
        <v>8</v>
      </c>
      <c r="M87" s="14">
        <v>1</v>
      </c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2">
        <v>3</v>
      </c>
      <c r="Z87" s="14"/>
      <c r="AA87" s="14">
        <v>27</v>
      </c>
      <c r="AB87" s="14">
        <v>4</v>
      </c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>
        <v>22</v>
      </c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>
        <v>18</v>
      </c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2">
        <v>24</v>
      </c>
      <c r="BU87" s="14">
        <v>1</v>
      </c>
      <c r="BV87" s="14">
        <v>33</v>
      </c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>
        <v>17</v>
      </c>
      <c r="CJ87" s="14">
        <v>12</v>
      </c>
      <c r="CK87" s="14"/>
      <c r="CL87" s="14"/>
      <c r="CM87" s="14">
        <v>4</v>
      </c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2">
        <v>46</v>
      </c>
      <c r="CZ87" s="14"/>
      <c r="DA87" s="14">
        <v>7</v>
      </c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2">
        <v>3</v>
      </c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>
        <v>3</v>
      </c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33"/>
      <c r="GR87" s="41">
        <f>SUM(G87:GP87)</f>
        <v>573</v>
      </c>
      <c r="GS87" s="4" t="s">
        <v>140</v>
      </c>
    </row>
    <row r="88" spans="1:201">
      <c r="A88" s="10">
        <v>84</v>
      </c>
      <c r="B88" s="16" t="s">
        <v>77</v>
      </c>
      <c r="C88" s="16" t="s">
        <v>131</v>
      </c>
      <c r="D88" s="23" t="s">
        <v>144</v>
      </c>
      <c r="E88" s="23" t="s">
        <v>144</v>
      </c>
      <c r="F88" s="45" t="s">
        <v>73</v>
      </c>
      <c r="G88" s="41">
        <v>1</v>
      </c>
      <c r="H88" s="12">
        <v>5</v>
      </c>
      <c r="I88" s="14">
        <v>1</v>
      </c>
      <c r="J88" s="14"/>
      <c r="K88" s="14">
        <v>2</v>
      </c>
      <c r="L88" s="14">
        <v>2</v>
      </c>
      <c r="M88" s="14">
        <v>13</v>
      </c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2">
        <v>8</v>
      </c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>
        <v>5</v>
      </c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>
        <v>8</v>
      </c>
      <c r="DA88" s="14"/>
      <c r="DB88" s="14">
        <v>2</v>
      </c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2">
        <v>3</v>
      </c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33"/>
      <c r="GR88" s="41">
        <f t="shared" ref="GR88" si="3">SUM(G88:GP88)</f>
        <v>50</v>
      </c>
      <c r="GS88" s="4" t="s">
        <v>140</v>
      </c>
    </row>
    <row r="89" spans="1:201">
      <c r="A89" s="10">
        <v>85</v>
      </c>
      <c r="B89" s="11" t="s">
        <v>60</v>
      </c>
      <c r="C89" s="11" t="s">
        <v>132</v>
      </c>
      <c r="D89" s="23" t="s">
        <v>144</v>
      </c>
      <c r="E89" s="23" t="s">
        <v>144</v>
      </c>
      <c r="F89" s="44" t="s">
        <v>65</v>
      </c>
      <c r="G89" s="41">
        <v>44</v>
      </c>
      <c r="H89" s="12">
        <v>269</v>
      </c>
      <c r="I89" s="12">
        <v>20</v>
      </c>
      <c r="J89" s="12"/>
      <c r="K89" s="12">
        <v>1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>
        <v>3</v>
      </c>
      <c r="AA89" s="12">
        <v>38</v>
      </c>
      <c r="AB89" s="12"/>
      <c r="AC89" s="12"/>
      <c r="AD89" s="12"/>
      <c r="AE89" s="12"/>
      <c r="AF89" s="12"/>
      <c r="AG89" s="12"/>
      <c r="AH89" s="12"/>
      <c r="AI89" s="12"/>
      <c r="AJ89" s="12"/>
      <c r="AK89" s="12">
        <v>1</v>
      </c>
      <c r="AL89" s="13"/>
      <c r="AM89" s="12"/>
      <c r="AN89" s="12">
        <v>9</v>
      </c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>
        <v>6</v>
      </c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3"/>
      <c r="BS89" s="12"/>
      <c r="BT89" s="12">
        <v>32</v>
      </c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>
        <v>2</v>
      </c>
      <c r="CK89" s="12"/>
      <c r="CL89" s="12"/>
      <c r="CM89" s="12">
        <v>2</v>
      </c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3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33"/>
      <c r="GR89" s="41">
        <f t="shared" si="2"/>
        <v>427</v>
      </c>
      <c r="GS89" s="4" t="s">
        <v>140</v>
      </c>
    </row>
    <row r="90" spans="1:201">
      <c r="A90" s="10">
        <v>86</v>
      </c>
      <c r="B90" s="11" t="s">
        <v>60</v>
      </c>
      <c r="C90" s="11" t="s">
        <v>132</v>
      </c>
      <c r="D90" s="23" t="s">
        <v>144</v>
      </c>
      <c r="E90" s="23" t="s">
        <v>144</v>
      </c>
      <c r="F90" s="44" t="s">
        <v>66</v>
      </c>
      <c r="G90" s="41"/>
      <c r="H90" s="12"/>
      <c r="I90" s="12">
        <v>2</v>
      </c>
      <c r="J90" s="12"/>
      <c r="K90" s="12">
        <v>1</v>
      </c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>
        <v>4</v>
      </c>
      <c r="Z90" s="12"/>
      <c r="AA90" s="12"/>
      <c r="AB90" s="12"/>
      <c r="AC90" s="12"/>
      <c r="AD90" s="12"/>
      <c r="AE90" s="12"/>
      <c r="AF90" s="12"/>
      <c r="AG90" s="12"/>
      <c r="AH90" s="12"/>
      <c r="AI90" s="12">
        <v>4</v>
      </c>
      <c r="AJ90" s="12"/>
      <c r="AK90" s="12"/>
      <c r="AL90" s="13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32" t="s">
        <v>98</v>
      </c>
      <c r="GR90" s="41">
        <f>SUM(G90:GP90)+2</f>
        <v>13</v>
      </c>
      <c r="GS90" s="4" t="s">
        <v>140</v>
      </c>
    </row>
    <row r="91" spans="1:201">
      <c r="A91" s="10">
        <v>87</v>
      </c>
      <c r="B91" s="11" t="s">
        <v>60</v>
      </c>
      <c r="C91" s="11" t="s">
        <v>132</v>
      </c>
      <c r="D91" s="23" t="s">
        <v>144</v>
      </c>
      <c r="E91" s="23" t="s">
        <v>144</v>
      </c>
      <c r="F91" s="44" t="s">
        <v>69</v>
      </c>
      <c r="G91" s="41"/>
      <c r="H91" s="12"/>
      <c r="I91" s="12"/>
      <c r="J91" s="12">
        <v>1</v>
      </c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>
        <v>5</v>
      </c>
      <c r="AC91" s="12"/>
      <c r="AD91" s="12"/>
      <c r="AE91" s="12"/>
      <c r="AF91" s="12"/>
      <c r="AG91" s="12"/>
      <c r="AH91" s="12"/>
      <c r="AI91" s="12"/>
      <c r="AJ91" s="12"/>
      <c r="AK91" s="12"/>
      <c r="AL91" s="13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33"/>
      <c r="GR91" s="41">
        <f t="shared" si="2"/>
        <v>6</v>
      </c>
      <c r="GS91" s="4" t="s">
        <v>140</v>
      </c>
    </row>
    <row r="92" spans="1:201">
      <c r="A92" s="10">
        <v>88</v>
      </c>
      <c r="B92" s="11" t="s">
        <v>61</v>
      </c>
      <c r="C92" s="11" t="s">
        <v>133</v>
      </c>
      <c r="D92" s="23" t="s">
        <v>144</v>
      </c>
      <c r="E92" s="23" t="s">
        <v>144</v>
      </c>
      <c r="F92" s="44" t="s">
        <v>66</v>
      </c>
      <c r="G92" s="41">
        <v>7</v>
      </c>
      <c r="H92" s="12">
        <v>8</v>
      </c>
      <c r="I92" s="12">
        <v>1</v>
      </c>
      <c r="J92" s="12">
        <v>4</v>
      </c>
      <c r="K92" s="12">
        <v>3</v>
      </c>
      <c r="L92" s="12">
        <v>3</v>
      </c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>
        <v>2</v>
      </c>
      <c r="AA92" s="12"/>
      <c r="AB92" s="12"/>
      <c r="AC92" s="12"/>
      <c r="AD92" s="12">
        <v>2</v>
      </c>
      <c r="AE92" s="12"/>
      <c r="AF92" s="12"/>
      <c r="AG92" s="12"/>
      <c r="AH92" s="12"/>
      <c r="AI92" s="12"/>
      <c r="AJ92" s="12"/>
      <c r="AK92" s="12"/>
      <c r="AL92" s="13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2"/>
      <c r="BT92" s="12">
        <v>2</v>
      </c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>
        <v>4</v>
      </c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3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>
        <v>2</v>
      </c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3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32"/>
      <c r="GR92" s="41">
        <f t="shared" si="2"/>
        <v>38</v>
      </c>
      <c r="GS92" s="4" t="s">
        <v>140</v>
      </c>
    </row>
    <row r="93" spans="1:201">
      <c r="A93" s="10">
        <v>89</v>
      </c>
      <c r="B93" s="11" t="s">
        <v>61</v>
      </c>
      <c r="C93" s="11" t="s">
        <v>133</v>
      </c>
      <c r="D93" s="23" t="s">
        <v>144</v>
      </c>
      <c r="E93" s="23" t="s">
        <v>144</v>
      </c>
      <c r="F93" s="44" t="s">
        <v>69</v>
      </c>
      <c r="G93" s="41"/>
      <c r="H93" s="12"/>
      <c r="I93" s="12">
        <v>5</v>
      </c>
      <c r="J93" s="12">
        <v>1</v>
      </c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3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33"/>
      <c r="GR93" s="41">
        <f t="shared" si="2"/>
        <v>6</v>
      </c>
      <c r="GS93" s="4" t="s">
        <v>140</v>
      </c>
    </row>
    <row r="94" spans="1:201">
      <c r="A94" s="10">
        <v>90</v>
      </c>
      <c r="B94" s="11" t="s">
        <v>61</v>
      </c>
      <c r="C94" s="11" t="s">
        <v>133</v>
      </c>
      <c r="D94" s="23" t="s">
        <v>144</v>
      </c>
      <c r="E94" s="23" t="s">
        <v>144</v>
      </c>
      <c r="F94" s="44" t="s">
        <v>73</v>
      </c>
      <c r="G94" s="41">
        <v>7</v>
      </c>
      <c r="H94" s="12">
        <v>2</v>
      </c>
      <c r="I94" s="12">
        <v>1</v>
      </c>
      <c r="J94" s="12">
        <v>2</v>
      </c>
      <c r="K94" s="12">
        <v>3</v>
      </c>
      <c r="L94" s="12">
        <v>2</v>
      </c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>
        <v>2</v>
      </c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3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>
        <v>1</v>
      </c>
      <c r="DR94" s="12"/>
      <c r="DS94" s="15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3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33"/>
      <c r="GR94" s="41">
        <f t="shared" si="2"/>
        <v>20</v>
      </c>
      <c r="GS94" s="4" t="s">
        <v>140</v>
      </c>
    </row>
    <row r="95" spans="1:201">
      <c r="A95" s="10">
        <v>91</v>
      </c>
      <c r="B95" s="11" t="s">
        <v>75</v>
      </c>
      <c r="C95" s="11" t="s">
        <v>134</v>
      </c>
      <c r="D95" s="22" t="s">
        <v>146</v>
      </c>
      <c r="E95" s="22" t="s">
        <v>146</v>
      </c>
      <c r="F95" s="44" t="s">
        <v>65</v>
      </c>
      <c r="G95" s="41">
        <v>24</v>
      </c>
      <c r="H95" s="12">
        <v>190</v>
      </c>
      <c r="I95" s="12">
        <v>35</v>
      </c>
      <c r="J95" s="12">
        <v>16</v>
      </c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>
        <v>6</v>
      </c>
      <c r="Z95" s="12">
        <v>9</v>
      </c>
      <c r="AA95" s="12">
        <v>12</v>
      </c>
      <c r="AB95" s="12">
        <v>5</v>
      </c>
      <c r="AC95" s="12"/>
      <c r="AD95" s="12"/>
      <c r="AE95" s="12"/>
      <c r="AF95" s="12"/>
      <c r="AG95" s="12"/>
      <c r="AH95" s="12"/>
      <c r="AI95" s="12"/>
      <c r="AJ95" s="12"/>
      <c r="AK95" s="12">
        <v>2</v>
      </c>
      <c r="AL95" s="13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>
        <v>22</v>
      </c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3"/>
      <c r="BS95" s="12">
        <v>8</v>
      </c>
      <c r="BT95" s="12">
        <v>55</v>
      </c>
      <c r="BU95" s="12"/>
      <c r="BV95" s="12">
        <v>6</v>
      </c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>
        <v>6</v>
      </c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3"/>
      <c r="CY95" s="12">
        <v>25</v>
      </c>
      <c r="CZ95" s="12"/>
      <c r="DA95" s="12">
        <v>1</v>
      </c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>
        <v>25</v>
      </c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3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>
        <v>23</v>
      </c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3"/>
      <c r="GQ95" s="33"/>
      <c r="GR95" s="41">
        <f t="shared" si="2"/>
        <v>470</v>
      </c>
      <c r="GS95" s="4" t="s">
        <v>140</v>
      </c>
    </row>
    <row r="96" spans="1:201">
      <c r="A96" s="10">
        <v>92</v>
      </c>
      <c r="B96" s="11" t="s">
        <v>75</v>
      </c>
      <c r="C96" s="11" t="s">
        <v>134</v>
      </c>
      <c r="D96" s="22" t="s">
        <v>146</v>
      </c>
      <c r="E96" s="22" t="s">
        <v>146</v>
      </c>
      <c r="F96" s="44" t="s">
        <v>66</v>
      </c>
      <c r="G96" s="41">
        <v>5</v>
      </c>
      <c r="H96" s="12">
        <v>22</v>
      </c>
      <c r="I96" s="12"/>
      <c r="J96" s="12">
        <v>3</v>
      </c>
      <c r="K96" s="12">
        <v>8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>
        <v>4</v>
      </c>
      <c r="Z96" s="12"/>
      <c r="AA96" s="12"/>
      <c r="AB96" s="12"/>
      <c r="AC96" s="12"/>
      <c r="AD96" s="12">
        <v>31</v>
      </c>
      <c r="AE96" s="12"/>
      <c r="AF96" s="12"/>
      <c r="AG96" s="12"/>
      <c r="AH96" s="12"/>
      <c r="AI96" s="12">
        <v>5</v>
      </c>
      <c r="AJ96" s="12"/>
      <c r="AK96" s="12"/>
      <c r="AL96" s="13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2"/>
      <c r="BT96" s="12">
        <v>2</v>
      </c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>
        <v>4</v>
      </c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>
        <v>3</v>
      </c>
      <c r="CV96" s="12"/>
      <c r="CW96" s="12"/>
      <c r="CX96" s="13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>
        <v>11</v>
      </c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3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>
        <v>3</v>
      </c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3"/>
      <c r="GQ96" s="33"/>
      <c r="GR96" s="41">
        <f t="shared" si="2"/>
        <v>101</v>
      </c>
      <c r="GS96" s="4" t="s">
        <v>140</v>
      </c>
    </row>
    <row r="97" spans="1:201">
      <c r="A97" s="10">
        <v>93</v>
      </c>
      <c r="B97" s="11" t="s">
        <v>75</v>
      </c>
      <c r="C97" s="11" t="s">
        <v>134</v>
      </c>
      <c r="D97" s="22" t="s">
        <v>146</v>
      </c>
      <c r="E97" s="22" t="s">
        <v>146</v>
      </c>
      <c r="F97" s="44" t="s">
        <v>69</v>
      </c>
      <c r="G97" s="41">
        <v>1</v>
      </c>
      <c r="H97" s="12"/>
      <c r="I97" s="12">
        <v>4</v>
      </c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3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2"/>
      <c r="CZ97" s="12"/>
      <c r="DA97" s="12">
        <v>2</v>
      </c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>
        <v>2</v>
      </c>
      <c r="DR97" s="12"/>
      <c r="DS97" s="15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3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33"/>
      <c r="GR97" s="41">
        <f t="shared" si="2"/>
        <v>9</v>
      </c>
      <c r="GS97" s="4" t="s">
        <v>140</v>
      </c>
    </row>
    <row r="98" spans="1:201">
      <c r="A98" s="10">
        <v>94</v>
      </c>
      <c r="B98" s="11" t="s">
        <v>75</v>
      </c>
      <c r="C98" s="11" t="s">
        <v>134</v>
      </c>
      <c r="D98" s="22" t="s">
        <v>146</v>
      </c>
      <c r="E98" s="22" t="s">
        <v>146</v>
      </c>
      <c r="F98" s="44" t="s">
        <v>73</v>
      </c>
      <c r="G98" s="41"/>
      <c r="H98" s="12">
        <v>4</v>
      </c>
      <c r="I98" s="12"/>
      <c r="J98" s="12"/>
      <c r="K98" s="12">
        <v>2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>
        <v>3</v>
      </c>
      <c r="X98" s="12"/>
      <c r="Y98" s="12">
        <v>2</v>
      </c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3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2"/>
      <c r="CZ98" s="12"/>
      <c r="DA98" s="12"/>
      <c r="DB98" s="12">
        <v>6</v>
      </c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5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3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33"/>
      <c r="GR98" s="41">
        <f t="shared" si="2"/>
        <v>17</v>
      </c>
      <c r="GS98" s="4" t="s">
        <v>140</v>
      </c>
    </row>
    <row r="99" spans="1:201">
      <c r="A99" s="10">
        <v>95</v>
      </c>
      <c r="B99" s="11" t="s">
        <v>62</v>
      </c>
      <c r="C99" s="11" t="s">
        <v>135</v>
      </c>
      <c r="D99" s="22" t="s">
        <v>145</v>
      </c>
      <c r="E99" s="22" t="s">
        <v>144</v>
      </c>
      <c r="F99" s="44" t="s">
        <v>65</v>
      </c>
      <c r="G99" s="41">
        <v>52</v>
      </c>
      <c r="H99" s="12">
        <v>493</v>
      </c>
      <c r="I99" s="12">
        <v>13</v>
      </c>
      <c r="J99" s="12">
        <v>31</v>
      </c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>
        <v>17</v>
      </c>
      <c r="Z99" s="12">
        <v>6</v>
      </c>
      <c r="AA99" s="12">
        <v>64</v>
      </c>
      <c r="AB99" s="12"/>
      <c r="AC99" s="12"/>
      <c r="AD99" s="12"/>
      <c r="AE99" s="12"/>
      <c r="AF99" s="12"/>
      <c r="AG99" s="12"/>
      <c r="AH99" s="12"/>
      <c r="AI99" s="12"/>
      <c r="AJ99" s="12"/>
      <c r="AK99" s="12">
        <v>2</v>
      </c>
      <c r="AL99" s="13"/>
      <c r="AM99" s="14"/>
      <c r="AN99" s="12">
        <v>8</v>
      </c>
      <c r="AO99" s="12">
        <v>4</v>
      </c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>
        <v>2</v>
      </c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3"/>
      <c r="BS99" s="12">
        <v>18</v>
      </c>
      <c r="BT99" s="12">
        <v>191</v>
      </c>
      <c r="BU99" s="12"/>
      <c r="BV99" s="12">
        <v>43</v>
      </c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>
        <v>7</v>
      </c>
      <c r="CK99" s="12"/>
      <c r="CL99" s="12"/>
      <c r="CM99" s="12">
        <v>15</v>
      </c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3"/>
      <c r="CY99" s="12"/>
      <c r="CZ99" s="12"/>
      <c r="DA99" s="12">
        <v>1</v>
      </c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>
        <v>7</v>
      </c>
      <c r="DR99" s="12"/>
      <c r="DS99" s="12"/>
      <c r="DT99" s="12"/>
      <c r="DU99" s="12"/>
      <c r="DV99" s="12"/>
      <c r="DW99" s="12">
        <v>5</v>
      </c>
      <c r="DX99" s="12">
        <v>1</v>
      </c>
      <c r="DY99" s="12"/>
      <c r="DZ99" s="12"/>
      <c r="EA99" s="12"/>
      <c r="EB99" s="12"/>
      <c r="EC99" s="12"/>
      <c r="ED99" s="13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33" t="s">
        <v>92</v>
      </c>
      <c r="GR99" s="41">
        <f>SUM(G99:GP99)+10</f>
        <v>990</v>
      </c>
      <c r="GS99" t="s">
        <v>140</v>
      </c>
    </row>
    <row r="100" spans="1:201">
      <c r="A100" s="10">
        <v>96</v>
      </c>
      <c r="B100" s="11" t="s">
        <v>62</v>
      </c>
      <c r="C100" s="11" t="s">
        <v>135</v>
      </c>
      <c r="D100" s="22" t="s">
        <v>145</v>
      </c>
      <c r="E100" s="22" t="s">
        <v>144</v>
      </c>
      <c r="F100" s="44" t="s">
        <v>66</v>
      </c>
      <c r="G100" s="41">
        <v>1</v>
      </c>
      <c r="H100" s="12">
        <v>11</v>
      </c>
      <c r="I100" s="12"/>
      <c r="J100" s="12"/>
      <c r="K100" s="12">
        <v>2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>
        <v>2</v>
      </c>
      <c r="X100" s="12"/>
      <c r="Y100" s="12"/>
      <c r="Z100" s="12">
        <v>2</v>
      </c>
      <c r="AA100" s="12"/>
      <c r="AB100" s="12"/>
      <c r="AC100" s="12"/>
      <c r="AD100" s="12">
        <v>16</v>
      </c>
      <c r="AE100" s="12"/>
      <c r="AF100" s="12"/>
      <c r="AG100" s="12"/>
      <c r="AH100" s="12"/>
      <c r="AI100" s="12"/>
      <c r="AJ100" s="12"/>
      <c r="AK100" s="12"/>
      <c r="AL100" s="13"/>
      <c r="AM100" s="12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2"/>
      <c r="BT100" s="12">
        <v>3</v>
      </c>
      <c r="BU100" s="12">
        <v>2</v>
      </c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3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>
        <v>4</v>
      </c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3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32"/>
      <c r="GR100" s="41">
        <f t="shared" ref="GR100:GR111" si="4">SUM(G100:GP100)</f>
        <v>43</v>
      </c>
      <c r="GS100" t="s">
        <v>140</v>
      </c>
    </row>
    <row r="101" spans="1:201">
      <c r="A101" s="10">
        <v>97</v>
      </c>
      <c r="B101" s="11" t="s">
        <v>62</v>
      </c>
      <c r="C101" s="11" t="s">
        <v>135</v>
      </c>
      <c r="D101" s="22" t="s">
        <v>145</v>
      </c>
      <c r="E101" s="22" t="s">
        <v>144</v>
      </c>
      <c r="F101" s="44" t="s">
        <v>69</v>
      </c>
      <c r="G101" s="41">
        <v>11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>
        <v>2</v>
      </c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3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2">
        <v>8</v>
      </c>
      <c r="BT101" s="12">
        <v>1</v>
      </c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3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33"/>
      <c r="GR101" s="41">
        <f t="shared" si="4"/>
        <v>22</v>
      </c>
      <c r="GS101" t="s">
        <v>140</v>
      </c>
    </row>
    <row r="102" spans="1:201">
      <c r="A102" s="10">
        <v>98</v>
      </c>
      <c r="B102" s="11" t="s">
        <v>62</v>
      </c>
      <c r="C102" s="11" t="s">
        <v>135</v>
      </c>
      <c r="D102" s="22" t="s">
        <v>145</v>
      </c>
      <c r="E102" s="22" t="s">
        <v>144</v>
      </c>
      <c r="F102" s="44" t="s">
        <v>73</v>
      </c>
      <c r="G102" s="41">
        <v>13</v>
      </c>
      <c r="H102" s="12">
        <v>33</v>
      </c>
      <c r="I102" s="12"/>
      <c r="J102" s="12"/>
      <c r="K102" s="12"/>
      <c r="L102" s="12"/>
      <c r="M102" s="12">
        <v>1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>
        <v>12</v>
      </c>
      <c r="Z102" s="12"/>
      <c r="AA102" s="12"/>
      <c r="AB102" s="12">
        <v>6</v>
      </c>
      <c r="AC102" s="12"/>
      <c r="AD102" s="12"/>
      <c r="AE102" s="12"/>
      <c r="AF102" s="12"/>
      <c r="AG102" s="12"/>
      <c r="AH102" s="12"/>
      <c r="AI102" s="12"/>
      <c r="AJ102" s="12"/>
      <c r="AK102" s="12"/>
      <c r="AL102" s="13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3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>
        <v>4</v>
      </c>
      <c r="CJ102" s="12">
        <v>6</v>
      </c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3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>
        <v>13</v>
      </c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3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33"/>
      <c r="GR102" s="41">
        <f t="shared" si="4"/>
        <v>88</v>
      </c>
      <c r="GS102" t="s">
        <v>140</v>
      </c>
    </row>
    <row r="103" spans="1:201">
      <c r="A103" s="10">
        <v>99</v>
      </c>
      <c r="B103" s="11" t="s">
        <v>76</v>
      </c>
      <c r="C103" s="11" t="s">
        <v>136</v>
      </c>
      <c r="D103" s="22" t="s">
        <v>144</v>
      </c>
      <c r="E103" s="22" t="s">
        <v>144</v>
      </c>
      <c r="F103" s="44" t="s">
        <v>65</v>
      </c>
      <c r="G103" s="41">
        <v>148</v>
      </c>
      <c r="H103" s="12">
        <v>451</v>
      </c>
      <c r="I103" s="12">
        <v>2</v>
      </c>
      <c r="J103" s="12">
        <v>5</v>
      </c>
      <c r="K103" s="12"/>
      <c r="L103" s="12"/>
      <c r="M103" s="12"/>
      <c r="N103" s="12"/>
      <c r="O103" s="12">
        <v>6</v>
      </c>
      <c r="P103" s="12"/>
      <c r="Q103" s="12"/>
      <c r="R103" s="12"/>
      <c r="S103" s="12"/>
      <c r="T103" s="12"/>
      <c r="U103" s="12"/>
      <c r="V103" s="12"/>
      <c r="W103" s="12"/>
      <c r="X103" s="12"/>
      <c r="Y103" s="12">
        <v>27</v>
      </c>
      <c r="Z103" s="12">
        <v>35</v>
      </c>
      <c r="AA103" s="12"/>
      <c r="AB103" s="12"/>
      <c r="AC103" s="12"/>
      <c r="AD103" s="12"/>
      <c r="AE103" s="12"/>
      <c r="AF103" s="12"/>
      <c r="AG103" s="12"/>
      <c r="AH103" s="12">
        <v>2</v>
      </c>
      <c r="AI103" s="12"/>
      <c r="AJ103" s="12"/>
      <c r="AK103" s="12"/>
      <c r="AL103" s="13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2">
        <v>5</v>
      </c>
      <c r="BT103" s="12">
        <v>41</v>
      </c>
      <c r="BU103" s="12"/>
      <c r="BV103" s="12">
        <v>18</v>
      </c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>
        <v>49</v>
      </c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3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>
        <v>4</v>
      </c>
      <c r="DY103" s="12"/>
      <c r="DZ103" s="12"/>
      <c r="EA103" s="12"/>
      <c r="EB103" s="12"/>
      <c r="EC103" s="12"/>
      <c r="ED103" s="13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33" t="s">
        <v>93</v>
      </c>
      <c r="GR103" s="41">
        <f>SUM(G103:GP103)+3</f>
        <v>796</v>
      </c>
      <c r="GS103" t="s">
        <v>140</v>
      </c>
    </row>
    <row r="104" spans="1:201">
      <c r="A104" s="10">
        <v>100</v>
      </c>
      <c r="B104" s="11" t="s">
        <v>76</v>
      </c>
      <c r="C104" s="11" t="s">
        <v>136</v>
      </c>
      <c r="D104" s="22" t="s">
        <v>144</v>
      </c>
      <c r="E104" s="22" t="s">
        <v>144</v>
      </c>
      <c r="F104" s="44" t="s">
        <v>66</v>
      </c>
      <c r="G104" s="41">
        <v>1</v>
      </c>
      <c r="H104" s="12">
        <v>4</v>
      </c>
      <c r="I104" s="12">
        <v>1</v>
      </c>
      <c r="J104" s="12"/>
      <c r="K104" s="12">
        <v>1</v>
      </c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>
        <v>6</v>
      </c>
      <c r="Z104" s="12">
        <v>2</v>
      </c>
      <c r="AA104" s="12"/>
      <c r="AB104" s="12"/>
      <c r="AC104" s="12"/>
      <c r="AD104" s="12">
        <v>10</v>
      </c>
      <c r="AE104" s="12"/>
      <c r="AF104" s="12"/>
      <c r="AG104" s="12"/>
      <c r="AH104" s="12"/>
      <c r="AI104" s="12"/>
      <c r="AJ104" s="12"/>
      <c r="AK104" s="12"/>
      <c r="AL104" s="13"/>
      <c r="AM104" s="12"/>
      <c r="AN104" s="12">
        <v>2</v>
      </c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3"/>
      <c r="BS104" s="12"/>
      <c r="BT104" s="12">
        <v>2</v>
      </c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3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32"/>
      <c r="GR104" s="41">
        <f t="shared" si="4"/>
        <v>29</v>
      </c>
      <c r="GS104" t="s">
        <v>140</v>
      </c>
    </row>
    <row r="105" spans="1:201">
      <c r="A105" s="10">
        <v>101</v>
      </c>
      <c r="B105" s="11" t="s">
        <v>78</v>
      </c>
      <c r="C105" s="11" t="s">
        <v>136</v>
      </c>
      <c r="D105" s="22" t="s">
        <v>144</v>
      </c>
      <c r="E105" s="22" t="s">
        <v>144</v>
      </c>
      <c r="F105" s="44" t="s">
        <v>69</v>
      </c>
      <c r="G105" s="41">
        <v>1</v>
      </c>
      <c r="H105" s="12">
        <v>8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3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3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3"/>
      <c r="CY105" s="12">
        <v>2</v>
      </c>
      <c r="CZ105" s="12">
        <v>14</v>
      </c>
      <c r="DA105" s="12">
        <v>2</v>
      </c>
      <c r="DB105" s="12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32"/>
      <c r="GR105" s="41">
        <f t="shared" si="4"/>
        <v>27</v>
      </c>
      <c r="GS105" t="s">
        <v>140</v>
      </c>
    </row>
    <row r="106" spans="1:201">
      <c r="A106" s="10">
        <v>102</v>
      </c>
      <c r="B106" s="11" t="s">
        <v>63</v>
      </c>
      <c r="C106" s="11" t="s">
        <v>137</v>
      </c>
      <c r="D106" s="22" t="s">
        <v>146</v>
      </c>
      <c r="E106" s="22" t="s">
        <v>146</v>
      </c>
      <c r="F106" s="44" t="s">
        <v>65</v>
      </c>
      <c r="G106" s="41">
        <v>45</v>
      </c>
      <c r="H106" s="12">
        <v>154</v>
      </c>
      <c r="I106" s="12">
        <v>29</v>
      </c>
      <c r="J106" s="12">
        <v>18</v>
      </c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>
        <v>10</v>
      </c>
      <c r="Z106" s="12">
        <v>4</v>
      </c>
      <c r="AA106" s="12">
        <v>2</v>
      </c>
      <c r="AB106" s="12">
        <v>1</v>
      </c>
      <c r="AC106" s="12"/>
      <c r="AD106" s="12"/>
      <c r="AE106" s="12"/>
      <c r="AF106" s="12"/>
      <c r="AG106" s="12"/>
      <c r="AH106" s="12"/>
      <c r="AI106" s="12"/>
      <c r="AJ106" s="12"/>
      <c r="AK106" s="12">
        <v>2</v>
      </c>
      <c r="AL106" s="13"/>
      <c r="AM106" s="12"/>
      <c r="AN106" s="12">
        <v>135</v>
      </c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>
        <v>30</v>
      </c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3"/>
      <c r="BS106" s="12">
        <v>2</v>
      </c>
      <c r="BT106" s="12">
        <v>13</v>
      </c>
      <c r="BU106" s="12">
        <v>8</v>
      </c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3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33"/>
      <c r="GR106" s="41">
        <f t="shared" si="4"/>
        <v>453</v>
      </c>
      <c r="GS106" t="s">
        <v>140</v>
      </c>
    </row>
    <row r="107" spans="1:201">
      <c r="A107" s="10">
        <v>103</v>
      </c>
      <c r="B107" s="11" t="s">
        <v>63</v>
      </c>
      <c r="C107" s="11" t="s">
        <v>137</v>
      </c>
      <c r="D107" s="22" t="s">
        <v>146</v>
      </c>
      <c r="E107" s="22" t="s">
        <v>146</v>
      </c>
      <c r="F107" s="44" t="s">
        <v>66</v>
      </c>
      <c r="G107" s="41"/>
      <c r="H107" s="12">
        <v>6</v>
      </c>
      <c r="I107" s="12">
        <v>2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>
        <v>1</v>
      </c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3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32"/>
      <c r="GR107" s="41">
        <f t="shared" si="4"/>
        <v>9</v>
      </c>
      <c r="GS107" t="s">
        <v>140</v>
      </c>
    </row>
    <row r="108" spans="1:201" ht="54">
      <c r="A108" s="10">
        <v>104</v>
      </c>
      <c r="B108" s="11" t="s">
        <v>64</v>
      </c>
      <c r="C108" s="11" t="s">
        <v>138</v>
      </c>
      <c r="D108" s="22" t="s">
        <v>144</v>
      </c>
      <c r="E108" s="22" t="s">
        <v>144</v>
      </c>
      <c r="F108" s="44" t="s">
        <v>65</v>
      </c>
      <c r="G108" s="41">
        <v>21</v>
      </c>
      <c r="H108" s="12">
        <v>210</v>
      </c>
      <c r="I108" s="12">
        <v>20</v>
      </c>
      <c r="J108" s="12">
        <v>9</v>
      </c>
      <c r="K108" s="12"/>
      <c r="L108" s="12"/>
      <c r="M108" s="12">
        <v>1</v>
      </c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>
        <v>2</v>
      </c>
      <c r="Z108" s="12"/>
      <c r="AA108" s="12">
        <v>46</v>
      </c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3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>
        <v>1</v>
      </c>
      <c r="CJ108" s="12">
        <v>2</v>
      </c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3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>
        <v>1</v>
      </c>
      <c r="DR108" s="12"/>
      <c r="DS108" s="12"/>
      <c r="DT108" s="12"/>
      <c r="DU108" s="12"/>
      <c r="DV108" s="12"/>
      <c r="DW108" s="12">
        <v>3</v>
      </c>
      <c r="DX108" s="12"/>
      <c r="DY108" s="12"/>
      <c r="DZ108" s="12"/>
      <c r="EA108" s="12"/>
      <c r="EB108" s="12"/>
      <c r="EC108" s="12"/>
      <c r="ED108" s="13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33" t="s">
        <v>94</v>
      </c>
      <c r="GR108" s="41">
        <f>SUM(G108:GP108)+1+21+4</f>
        <v>342</v>
      </c>
      <c r="GS108" t="s">
        <v>140</v>
      </c>
    </row>
    <row r="109" spans="1:201" s="21" customFormat="1">
      <c r="A109" s="10">
        <v>105</v>
      </c>
      <c r="B109" s="11" t="s">
        <v>64</v>
      </c>
      <c r="C109" s="11" t="s">
        <v>138</v>
      </c>
      <c r="D109" s="22" t="s">
        <v>144</v>
      </c>
      <c r="E109" s="22" t="s">
        <v>144</v>
      </c>
      <c r="F109" s="44" t="s">
        <v>66</v>
      </c>
      <c r="G109" s="41">
        <v>4</v>
      </c>
      <c r="H109" s="12">
        <v>5</v>
      </c>
      <c r="I109" s="12"/>
      <c r="J109" s="12">
        <v>12</v>
      </c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>
        <v>2</v>
      </c>
      <c r="AA109" s="12"/>
      <c r="AB109" s="12">
        <v>6</v>
      </c>
      <c r="AC109" s="12"/>
      <c r="AD109" s="12">
        <v>22</v>
      </c>
      <c r="AE109" s="12"/>
      <c r="AF109" s="12"/>
      <c r="AG109" s="12"/>
      <c r="AH109" s="12"/>
      <c r="AI109" s="12"/>
      <c r="AJ109" s="12"/>
      <c r="AK109" s="12"/>
      <c r="AL109" s="13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>
        <v>3</v>
      </c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3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>
        <v>2</v>
      </c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3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32"/>
      <c r="GR109" s="41">
        <f t="shared" si="4"/>
        <v>57</v>
      </c>
      <c r="GS109" t="s">
        <v>140</v>
      </c>
    </row>
    <row r="110" spans="1:201" s="21" customFormat="1">
      <c r="A110" s="10">
        <v>106</v>
      </c>
      <c r="B110" s="11" t="s">
        <v>64</v>
      </c>
      <c r="C110" s="11" t="s">
        <v>138</v>
      </c>
      <c r="D110" s="22" t="s">
        <v>144</v>
      </c>
      <c r="E110" s="22" t="s">
        <v>144</v>
      </c>
      <c r="F110" s="44" t="s">
        <v>69</v>
      </c>
      <c r="G110" s="41">
        <v>6</v>
      </c>
      <c r="H110" s="12">
        <v>1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3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33"/>
      <c r="GR110" s="41">
        <f t="shared" si="4"/>
        <v>7</v>
      </c>
      <c r="GS110" t="s">
        <v>140</v>
      </c>
    </row>
    <row r="111" spans="1:201" s="21" customFormat="1">
      <c r="A111" s="10">
        <v>107</v>
      </c>
      <c r="B111" s="11" t="s">
        <v>64</v>
      </c>
      <c r="C111" s="11" t="s">
        <v>138</v>
      </c>
      <c r="D111" s="22" t="s">
        <v>144</v>
      </c>
      <c r="E111" s="22" t="s">
        <v>144</v>
      </c>
      <c r="F111" s="44" t="s">
        <v>73</v>
      </c>
      <c r="G111" s="41">
        <v>6</v>
      </c>
      <c r="H111" s="12"/>
      <c r="I111" s="12">
        <v>1</v>
      </c>
      <c r="J111" s="12">
        <v>3</v>
      </c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>
        <v>3</v>
      </c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3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>
        <v>2</v>
      </c>
      <c r="DR111" s="12"/>
      <c r="DS111" s="15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3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33"/>
      <c r="GR111" s="41">
        <f t="shared" si="4"/>
        <v>15</v>
      </c>
      <c r="GS111" t="s">
        <v>140</v>
      </c>
    </row>
    <row r="112" spans="1:201">
      <c r="A112" s="60" t="s">
        <v>141</v>
      </c>
      <c r="B112" s="60"/>
      <c r="C112" s="60"/>
      <c r="D112" s="60"/>
      <c r="E112" s="60"/>
      <c r="F112" s="61"/>
      <c r="G112" s="50">
        <f t="shared" ref="G112:AL112" si="5">SUM(G5:G111)</f>
        <v>2716</v>
      </c>
      <c r="H112" s="9">
        <f t="shared" si="5"/>
        <v>7020</v>
      </c>
      <c r="I112" s="9">
        <f t="shared" si="5"/>
        <v>766</v>
      </c>
      <c r="J112" s="9">
        <f t="shared" si="5"/>
        <v>542</v>
      </c>
      <c r="K112" s="9">
        <f t="shared" si="5"/>
        <v>124</v>
      </c>
      <c r="L112" s="9">
        <f t="shared" si="5"/>
        <v>182</v>
      </c>
      <c r="M112" s="9">
        <f t="shared" si="5"/>
        <v>44</v>
      </c>
      <c r="N112" s="9">
        <f t="shared" si="5"/>
        <v>2</v>
      </c>
      <c r="O112" s="9">
        <f t="shared" si="5"/>
        <v>7</v>
      </c>
      <c r="P112" s="9">
        <f t="shared" si="5"/>
        <v>0</v>
      </c>
      <c r="Q112" s="9">
        <f t="shared" si="5"/>
        <v>1</v>
      </c>
      <c r="R112" s="9">
        <f t="shared" si="5"/>
        <v>0</v>
      </c>
      <c r="S112" s="9">
        <f t="shared" si="5"/>
        <v>0</v>
      </c>
      <c r="T112" s="9">
        <f t="shared" si="5"/>
        <v>0</v>
      </c>
      <c r="U112" s="9">
        <f t="shared" si="5"/>
        <v>0</v>
      </c>
      <c r="V112" s="9">
        <f t="shared" si="5"/>
        <v>0</v>
      </c>
      <c r="W112" s="9">
        <f t="shared" si="5"/>
        <v>78</v>
      </c>
      <c r="X112" s="9">
        <f t="shared" si="5"/>
        <v>8</v>
      </c>
      <c r="Y112" s="9">
        <f t="shared" si="5"/>
        <v>700</v>
      </c>
      <c r="Z112" s="9">
        <f t="shared" si="5"/>
        <v>217</v>
      </c>
      <c r="AA112" s="9">
        <f t="shared" si="5"/>
        <v>742</v>
      </c>
      <c r="AB112" s="9">
        <f t="shared" si="5"/>
        <v>143</v>
      </c>
      <c r="AC112" s="9">
        <f t="shared" si="5"/>
        <v>0</v>
      </c>
      <c r="AD112" s="9">
        <f t="shared" si="5"/>
        <v>397</v>
      </c>
      <c r="AE112" s="9">
        <f t="shared" si="5"/>
        <v>6</v>
      </c>
      <c r="AF112" s="9">
        <f t="shared" si="5"/>
        <v>7</v>
      </c>
      <c r="AG112" s="9">
        <f t="shared" si="5"/>
        <v>0</v>
      </c>
      <c r="AH112" s="9">
        <f t="shared" si="5"/>
        <v>2</v>
      </c>
      <c r="AI112" s="9">
        <f t="shared" si="5"/>
        <v>46</v>
      </c>
      <c r="AJ112" s="9">
        <f t="shared" si="5"/>
        <v>1</v>
      </c>
      <c r="AK112" s="9">
        <f t="shared" si="5"/>
        <v>30</v>
      </c>
      <c r="AL112" s="9">
        <f t="shared" si="5"/>
        <v>0</v>
      </c>
      <c r="AM112" s="9">
        <f t="shared" ref="AM112:BR112" si="6">SUM(AM5:AM111)</f>
        <v>134</v>
      </c>
      <c r="AN112" s="9">
        <f t="shared" si="6"/>
        <v>1513</v>
      </c>
      <c r="AO112" s="9">
        <f t="shared" si="6"/>
        <v>8</v>
      </c>
      <c r="AP112" s="9">
        <f t="shared" si="6"/>
        <v>28</v>
      </c>
      <c r="AQ112" s="9">
        <f t="shared" si="6"/>
        <v>4</v>
      </c>
      <c r="AR112" s="9">
        <f t="shared" si="6"/>
        <v>10</v>
      </c>
      <c r="AS112" s="9">
        <f t="shared" si="6"/>
        <v>0</v>
      </c>
      <c r="AT112" s="9">
        <f t="shared" si="6"/>
        <v>0</v>
      </c>
      <c r="AU112" s="9">
        <f t="shared" si="6"/>
        <v>0</v>
      </c>
      <c r="AV112" s="9">
        <f t="shared" si="6"/>
        <v>0</v>
      </c>
      <c r="AW112" s="9">
        <f t="shared" si="6"/>
        <v>0</v>
      </c>
      <c r="AX112" s="9">
        <f t="shared" si="6"/>
        <v>0</v>
      </c>
      <c r="AY112" s="9">
        <f t="shared" si="6"/>
        <v>0</v>
      </c>
      <c r="AZ112" s="9">
        <f t="shared" si="6"/>
        <v>0</v>
      </c>
      <c r="BA112" s="9">
        <f t="shared" si="6"/>
        <v>0</v>
      </c>
      <c r="BB112" s="9">
        <f t="shared" si="6"/>
        <v>0</v>
      </c>
      <c r="BC112" s="9">
        <f t="shared" si="6"/>
        <v>0</v>
      </c>
      <c r="BD112" s="9">
        <f t="shared" si="6"/>
        <v>0</v>
      </c>
      <c r="BE112" s="9">
        <f t="shared" si="6"/>
        <v>0</v>
      </c>
      <c r="BF112" s="9">
        <f t="shared" si="6"/>
        <v>0</v>
      </c>
      <c r="BG112" s="9">
        <f t="shared" si="6"/>
        <v>604</v>
      </c>
      <c r="BH112" s="9">
        <f t="shared" si="6"/>
        <v>0</v>
      </c>
      <c r="BI112" s="9">
        <f t="shared" si="6"/>
        <v>5</v>
      </c>
      <c r="BJ112" s="9">
        <f t="shared" si="6"/>
        <v>36</v>
      </c>
      <c r="BK112" s="9">
        <f t="shared" si="6"/>
        <v>0</v>
      </c>
      <c r="BL112" s="9">
        <f t="shared" si="6"/>
        <v>0</v>
      </c>
      <c r="BM112" s="9">
        <f t="shared" si="6"/>
        <v>0</v>
      </c>
      <c r="BN112" s="9">
        <f t="shared" si="6"/>
        <v>0</v>
      </c>
      <c r="BO112" s="9">
        <f t="shared" si="6"/>
        <v>9</v>
      </c>
      <c r="BP112" s="9">
        <f t="shared" si="6"/>
        <v>0</v>
      </c>
      <c r="BQ112" s="9">
        <f t="shared" si="6"/>
        <v>0</v>
      </c>
      <c r="BR112" s="9">
        <f t="shared" si="6"/>
        <v>0</v>
      </c>
      <c r="BS112" s="9">
        <f t="shared" ref="BS112:CX112" si="7">SUM(BS5:BS111)</f>
        <v>590</v>
      </c>
      <c r="BT112" s="9">
        <f t="shared" si="7"/>
        <v>2369</v>
      </c>
      <c r="BU112" s="9">
        <f t="shared" si="7"/>
        <v>92</v>
      </c>
      <c r="BV112" s="9">
        <f t="shared" si="7"/>
        <v>261</v>
      </c>
      <c r="BW112" s="9">
        <f t="shared" si="7"/>
        <v>9</v>
      </c>
      <c r="BX112" s="9">
        <f t="shared" si="7"/>
        <v>137</v>
      </c>
      <c r="BY112" s="9">
        <f t="shared" si="7"/>
        <v>17</v>
      </c>
      <c r="BZ112" s="9">
        <f t="shared" si="7"/>
        <v>2</v>
      </c>
      <c r="CA112" s="9">
        <f t="shared" si="7"/>
        <v>0</v>
      </c>
      <c r="CB112" s="9">
        <f t="shared" si="7"/>
        <v>0</v>
      </c>
      <c r="CC112" s="9">
        <f t="shared" si="7"/>
        <v>0</v>
      </c>
      <c r="CD112" s="9">
        <f t="shared" si="7"/>
        <v>0</v>
      </c>
      <c r="CE112" s="9">
        <f t="shared" si="7"/>
        <v>0</v>
      </c>
      <c r="CF112" s="9">
        <f t="shared" si="7"/>
        <v>0</v>
      </c>
      <c r="CG112" s="9">
        <f t="shared" si="7"/>
        <v>0</v>
      </c>
      <c r="CH112" s="9">
        <f t="shared" si="7"/>
        <v>0</v>
      </c>
      <c r="CI112" s="9">
        <f t="shared" si="7"/>
        <v>813</v>
      </c>
      <c r="CJ112" s="9">
        <f t="shared" si="7"/>
        <v>559</v>
      </c>
      <c r="CK112" s="9">
        <f t="shared" si="7"/>
        <v>1</v>
      </c>
      <c r="CL112" s="9">
        <f t="shared" si="7"/>
        <v>5</v>
      </c>
      <c r="CM112" s="9">
        <f t="shared" si="7"/>
        <v>318</v>
      </c>
      <c r="CN112" s="9">
        <f t="shared" si="7"/>
        <v>0</v>
      </c>
      <c r="CO112" s="9">
        <f t="shared" si="7"/>
        <v>0</v>
      </c>
      <c r="CP112" s="9">
        <f t="shared" si="7"/>
        <v>43</v>
      </c>
      <c r="CQ112" s="9">
        <f t="shared" si="7"/>
        <v>0</v>
      </c>
      <c r="CR112" s="9">
        <f t="shared" si="7"/>
        <v>0</v>
      </c>
      <c r="CS112" s="9">
        <f t="shared" si="7"/>
        <v>0</v>
      </c>
      <c r="CT112" s="9">
        <f t="shared" si="7"/>
        <v>2</v>
      </c>
      <c r="CU112" s="9">
        <f t="shared" si="7"/>
        <v>3</v>
      </c>
      <c r="CV112" s="9">
        <f t="shared" si="7"/>
        <v>1</v>
      </c>
      <c r="CW112" s="9">
        <f t="shared" si="7"/>
        <v>0</v>
      </c>
      <c r="CX112" s="9">
        <f t="shared" si="7"/>
        <v>0</v>
      </c>
      <c r="CY112" s="9">
        <f t="shared" ref="CY112:ED112" si="8">SUM(CY5:CY111)</f>
        <v>343</v>
      </c>
      <c r="CZ112" s="9">
        <f t="shared" si="8"/>
        <v>134</v>
      </c>
      <c r="DA112" s="9">
        <f t="shared" si="8"/>
        <v>60</v>
      </c>
      <c r="DB112" s="9">
        <f t="shared" si="8"/>
        <v>28</v>
      </c>
      <c r="DC112" s="9">
        <f t="shared" si="8"/>
        <v>37</v>
      </c>
      <c r="DD112" s="9">
        <f t="shared" si="8"/>
        <v>7</v>
      </c>
      <c r="DE112" s="9">
        <f t="shared" si="8"/>
        <v>10</v>
      </c>
      <c r="DF112" s="9">
        <f t="shared" si="8"/>
        <v>4</v>
      </c>
      <c r="DG112" s="9">
        <f t="shared" si="8"/>
        <v>0</v>
      </c>
      <c r="DH112" s="9">
        <f t="shared" si="8"/>
        <v>0</v>
      </c>
      <c r="DI112" s="9">
        <f t="shared" si="8"/>
        <v>0</v>
      </c>
      <c r="DJ112" s="9">
        <f t="shared" si="8"/>
        <v>0</v>
      </c>
      <c r="DK112" s="9">
        <f t="shared" si="8"/>
        <v>0</v>
      </c>
      <c r="DL112" s="9">
        <f t="shared" si="8"/>
        <v>0</v>
      </c>
      <c r="DM112" s="9">
        <f t="shared" si="8"/>
        <v>0</v>
      </c>
      <c r="DN112" s="9">
        <f t="shared" si="8"/>
        <v>0</v>
      </c>
      <c r="DO112" s="9">
        <f t="shared" si="8"/>
        <v>0</v>
      </c>
      <c r="DP112" s="9">
        <f t="shared" si="8"/>
        <v>0</v>
      </c>
      <c r="DQ112" s="9">
        <f t="shared" si="8"/>
        <v>357</v>
      </c>
      <c r="DR112" s="9">
        <f t="shared" si="8"/>
        <v>0</v>
      </c>
      <c r="DS112" s="9">
        <f t="shared" si="8"/>
        <v>0</v>
      </c>
      <c r="DT112" s="9">
        <f t="shared" si="8"/>
        <v>23</v>
      </c>
      <c r="DU112" s="9">
        <f t="shared" si="8"/>
        <v>0</v>
      </c>
      <c r="DV112" s="9">
        <f t="shared" si="8"/>
        <v>0</v>
      </c>
      <c r="DW112" s="9">
        <f t="shared" si="8"/>
        <v>29</v>
      </c>
      <c r="DX112" s="9">
        <f t="shared" si="8"/>
        <v>105</v>
      </c>
      <c r="DY112" s="9">
        <f t="shared" si="8"/>
        <v>8</v>
      </c>
      <c r="DZ112" s="9">
        <f t="shared" si="8"/>
        <v>0</v>
      </c>
      <c r="EA112" s="9">
        <f t="shared" si="8"/>
        <v>0</v>
      </c>
      <c r="EB112" s="9">
        <f t="shared" si="8"/>
        <v>0</v>
      </c>
      <c r="EC112" s="9">
        <f t="shared" si="8"/>
        <v>0</v>
      </c>
      <c r="ED112" s="9">
        <f t="shared" si="8"/>
        <v>2</v>
      </c>
      <c r="EE112" s="9">
        <f t="shared" ref="EE112:FJ112" si="9">SUM(EE5:EE111)</f>
        <v>4</v>
      </c>
      <c r="EF112" s="9">
        <f t="shared" si="9"/>
        <v>2</v>
      </c>
      <c r="EG112" s="9">
        <f t="shared" si="9"/>
        <v>0</v>
      </c>
      <c r="EH112" s="9">
        <f t="shared" si="9"/>
        <v>3</v>
      </c>
      <c r="EI112" s="9">
        <f t="shared" si="9"/>
        <v>0</v>
      </c>
      <c r="EJ112" s="9">
        <f t="shared" si="9"/>
        <v>0</v>
      </c>
      <c r="EK112" s="9">
        <f t="shared" si="9"/>
        <v>0</v>
      </c>
      <c r="EL112" s="9">
        <f t="shared" si="9"/>
        <v>0</v>
      </c>
      <c r="EM112" s="9">
        <f t="shared" si="9"/>
        <v>0</v>
      </c>
      <c r="EN112" s="9">
        <f t="shared" si="9"/>
        <v>0</v>
      </c>
      <c r="EO112" s="9">
        <f t="shared" si="9"/>
        <v>0</v>
      </c>
      <c r="EP112" s="9">
        <f t="shared" si="9"/>
        <v>0</v>
      </c>
      <c r="EQ112" s="9">
        <f t="shared" si="9"/>
        <v>0</v>
      </c>
      <c r="ER112" s="9">
        <f t="shared" si="9"/>
        <v>0</v>
      </c>
      <c r="ES112" s="9">
        <f t="shared" si="9"/>
        <v>0</v>
      </c>
      <c r="ET112" s="9">
        <f t="shared" si="9"/>
        <v>0</v>
      </c>
      <c r="EU112" s="9">
        <f t="shared" si="9"/>
        <v>0</v>
      </c>
      <c r="EV112" s="9">
        <f t="shared" si="9"/>
        <v>0</v>
      </c>
      <c r="EW112" s="9">
        <f t="shared" si="9"/>
        <v>0</v>
      </c>
      <c r="EX112" s="9">
        <f t="shared" si="9"/>
        <v>0</v>
      </c>
      <c r="EY112" s="9">
        <f t="shared" si="9"/>
        <v>0</v>
      </c>
      <c r="EZ112" s="9">
        <f t="shared" si="9"/>
        <v>0</v>
      </c>
      <c r="FA112" s="9">
        <f t="shared" si="9"/>
        <v>0</v>
      </c>
      <c r="FB112" s="9">
        <f t="shared" si="9"/>
        <v>0</v>
      </c>
      <c r="FC112" s="9">
        <f t="shared" si="9"/>
        <v>0</v>
      </c>
      <c r="FD112" s="9">
        <f t="shared" si="9"/>
        <v>0</v>
      </c>
      <c r="FE112" s="9">
        <f t="shared" si="9"/>
        <v>0</v>
      </c>
      <c r="FF112" s="9">
        <f t="shared" si="9"/>
        <v>0</v>
      </c>
      <c r="FG112" s="9">
        <f t="shared" si="9"/>
        <v>0</v>
      </c>
      <c r="FH112" s="9">
        <f t="shared" si="9"/>
        <v>0</v>
      </c>
      <c r="FI112" s="9">
        <f t="shared" si="9"/>
        <v>0</v>
      </c>
      <c r="FJ112" s="9">
        <f t="shared" si="9"/>
        <v>0</v>
      </c>
      <c r="FK112" s="9">
        <f t="shared" ref="FK112:GP112" si="10">SUM(FK5:FK111)</f>
        <v>20</v>
      </c>
      <c r="FL112" s="9">
        <f t="shared" si="10"/>
        <v>2</v>
      </c>
      <c r="FM112" s="9">
        <f t="shared" si="10"/>
        <v>0</v>
      </c>
      <c r="FN112" s="9">
        <f t="shared" si="10"/>
        <v>2</v>
      </c>
      <c r="FO112" s="9">
        <f t="shared" si="10"/>
        <v>0</v>
      </c>
      <c r="FP112" s="9">
        <f t="shared" si="10"/>
        <v>0</v>
      </c>
      <c r="FQ112" s="9">
        <f t="shared" si="10"/>
        <v>0</v>
      </c>
      <c r="FR112" s="9">
        <f t="shared" si="10"/>
        <v>0</v>
      </c>
      <c r="FS112" s="9">
        <f t="shared" si="10"/>
        <v>0</v>
      </c>
      <c r="FT112" s="9">
        <f t="shared" si="10"/>
        <v>0</v>
      </c>
      <c r="FU112" s="9">
        <f t="shared" si="10"/>
        <v>0</v>
      </c>
      <c r="FV112" s="9">
        <f t="shared" si="10"/>
        <v>0</v>
      </c>
      <c r="FW112" s="9">
        <f t="shared" si="10"/>
        <v>0</v>
      </c>
      <c r="FX112" s="9">
        <f t="shared" si="10"/>
        <v>0</v>
      </c>
      <c r="FY112" s="9">
        <f t="shared" si="10"/>
        <v>0</v>
      </c>
      <c r="FZ112" s="9">
        <f t="shared" si="10"/>
        <v>0</v>
      </c>
      <c r="GA112" s="9">
        <f t="shared" si="10"/>
        <v>28</v>
      </c>
      <c r="GB112" s="9">
        <f t="shared" si="10"/>
        <v>123</v>
      </c>
      <c r="GC112" s="9">
        <f t="shared" si="10"/>
        <v>3</v>
      </c>
      <c r="GD112" s="9">
        <f t="shared" si="10"/>
        <v>0</v>
      </c>
      <c r="GE112" s="9">
        <f t="shared" si="10"/>
        <v>0</v>
      </c>
      <c r="GF112" s="9">
        <f t="shared" si="10"/>
        <v>0</v>
      </c>
      <c r="GG112" s="9">
        <f t="shared" si="10"/>
        <v>0</v>
      </c>
      <c r="GH112" s="9">
        <f t="shared" si="10"/>
        <v>0</v>
      </c>
      <c r="GI112" s="9">
        <f t="shared" si="10"/>
        <v>0</v>
      </c>
      <c r="GJ112" s="9">
        <f t="shared" si="10"/>
        <v>0</v>
      </c>
      <c r="GK112" s="9">
        <f t="shared" si="10"/>
        <v>0</v>
      </c>
      <c r="GL112" s="9">
        <f t="shared" si="10"/>
        <v>0</v>
      </c>
      <c r="GM112" s="9">
        <f t="shared" si="10"/>
        <v>0</v>
      </c>
      <c r="GN112" s="9">
        <f t="shared" si="10"/>
        <v>0</v>
      </c>
      <c r="GO112" s="9">
        <f t="shared" si="10"/>
        <v>0</v>
      </c>
      <c r="GP112" s="9">
        <f t="shared" si="10"/>
        <v>0</v>
      </c>
      <c r="GQ112" s="39">
        <v>133</v>
      </c>
      <c r="GR112" s="42">
        <f>SUM(GR5:GR111)</f>
        <v>22821</v>
      </c>
    </row>
    <row r="113" spans="1:6">
      <c r="A113" s="59"/>
      <c r="B113" s="59"/>
      <c r="C113" s="59"/>
      <c r="D113" s="59"/>
      <c r="E113" s="59"/>
      <c r="F113" s="59"/>
    </row>
  </sheetData>
  <autoFilter ref="A2:GS113" xr:uid="{00000000-0001-0000-00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</autoFilter>
  <mergeCells count="113">
    <mergeCell ref="A2:A4"/>
    <mergeCell ref="B2:B4"/>
    <mergeCell ref="C2:C4"/>
    <mergeCell ref="D2:D4"/>
    <mergeCell ref="E2:E4"/>
    <mergeCell ref="F2:F4"/>
    <mergeCell ref="G3:J3"/>
    <mergeCell ref="K3:N3"/>
    <mergeCell ref="O3:R3"/>
    <mergeCell ref="S3:V3"/>
    <mergeCell ref="AA3:AA4"/>
    <mergeCell ref="AB3:AB4"/>
    <mergeCell ref="AC3:AC4"/>
    <mergeCell ref="G2:AL2"/>
    <mergeCell ref="AM2:BR2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P3"/>
    <mergeCell ref="AQ3:AT3"/>
    <mergeCell ref="AU3:AX3"/>
    <mergeCell ref="BQ3:BQ4"/>
    <mergeCell ref="GQ2:GQ4"/>
    <mergeCell ref="GR2:GR4"/>
    <mergeCell ref="GS2:GS4"/>
    <mergeCell ref="BS2:CX2"/>
    <mergeCell ref="CY2:ED2"/>
    <mergeCell ref="EE2:FJ2"/>
    <mergeCell ref="FK2:GP2"/>
    <mergeCell ref="AY3:BB3"/>
    <mergeCell ref="BG3:BG4"/>
    <mergeCell ref="BH3:BH4"/>
    <mergeCell ref="BI3:BI4"/>
    <mergeCell ref="BJ3:BJ4"/>
    <mergeCell ref="BK3:BK4"/>
    <mergeCell ref="BR3:BR4"/>
    <mergeCell ref="BS3:BV3"/>
    <mergeCell ref="BW3:BZ3"/>
    <mergeCell ref="CA3:CD3"/>
    <mergeCell ref="CE3:CH3"/>
    <mergeCell ref="CM3:CM4"/>
    <mergeCell ref="BL3:BL4"/>
    <mergeCell ref="BM3:BM4"/>
    <mergeCell ref="BN3:BN4"/>
    <mergeCell ref="BO3:BO4"/>
    <mergeCell ref="BP3:BP4"/>
    <mergeCell ref="CT3:CT4"/>
    <mergeCell ref="CU3:CU4"/>
    <mergeCell ref="CV3:CV4"/>
    <mergeCell ref="CW3:CW4"/>
    <mergeCell ref="CX3:CX4"/>
    <mergeCell ref="CY3:DB3"/>
    <mergeCell ref="CN3:CN4"/>
    <mergeCell ref="CO3:CO4"/>
    <mergeCell ref="CP3:CP4"/>
    <mergeCell ref="CQ3:CQ4"/>
    <mergeCell ref="CR3:CR4"/>
    <mergeCell ref="CS3:CS4"/>
    <mergeCell ref="DV3:DV4"/>
    <mergeCell ref="DW3:DW4"/>
    <mergeCell ref="DX3:DX4"/>
    <mergeCell ref="DY3:DY4"/>
    <mergeCell ref="DZ3:DZ4"/>
    <mergeCell ref="EA3:EA4"/>
    <mergeCell ref="DC3:DF3"/>
    <mergeCell ref="DG3:DJ3"/>
    <mergeCell ref="DK3:DN3"/>
    <mergeCell ref="DS3:DS4"/>
    <mergeCell ref="DT3:DT4"/>
    <mergeCell ref="DU3:DU4"/>
    <mergeCell ref="FI3:FI4"/>
    <mergeCell ref="EQ3:ET3"/>
    <mergeCell ref="EY3:EY4"/>
    <mergeCell ref="EZ3:EZ4"/>
    <mergeCell ref="FA3:FA4"/>
    <mergeCell ref="FB3:FB4"/>
    <mergeCell ref="FC3:FC4"/>
    <mergeCell ref="EB3:EB4"/>
    <mergeCell ref="EC3:EC4"/>
    <mergeCell ref="ED3:ED4"/>
    <mergeCell ref="EE3:EH3"/>
    <mergeCell ref="EI3:EL3"/>
    <mergeCell ref="EM3:EP3"/>
    <mergeCell ref="A113:F113"/>
    <mergeCell ref="GL3:GL4"/>
    <mergeCell ref="GM3:GM4"/>
    <mergeCell ref="GN3:GN4"/>
    <mergeCell ref="GO3:GO4"/>
    <mergeCell ref="GP3:GP4"/>
    <mergeCell ref="A112:F112"/>
    <mergeCell ref="GF3:GF4"/>
    <mergeCell ref="GG3:GG4"/>
    <mergeCell ref="GH3:GH4"/>
    <mergeCell ref="GI3:GI4"/>
    <mergeCell ref="GJ3:GJ4"/>
    <mergeCell ref="GK3:GK4"/>
    <mergeCell ref="FJ3:FJ4"/>
    <mergeCell ref="FK3:FN3"/>
    <mergeCell ref="FO3:FR3"/>
    <mergeCell ref="FS3:FV3"/>
    <mergeCell ref="FW3:FZ3"/>
    <mergeCell ref="GE3:GE4"/>
    <mergeCell ref="FD3:FD4"/>
    <mergeCell ref="FE3:FE4"/>
    <mergeCell ref="FF3:FF4"/>
    <mergeCell ref="FG3:FG4"/>
    <mergeCell ref="FH3:FH4"/>
  </mergeCells>
  <phoneticPr fontId="1"/>
  <pageMargins left="0.70866141732283472" right="0.70866141732283472" top="0.74803149606299213" bottom="0.74803149606299213" header="0.31496062992125984" footer="0.31496062992125984"/>
  <pageSetup paperSize="9" scale="31" fitToHeight="0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(1)</vt:lpstr>
      <vt:lpstr>'(1)'!Print_Area</vt:lpstr>
      <vt:lpstr>'(1)'!Print_Titles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2026-04-23T09:25:07Z</dcterms:modified>
</cp:coreProperties>
</file>