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6_202607_処遇改善加算実績報告書の様式差し替え\ホームページ掲載\"/>
    </mc:Choice>
  </mc:AlternateContent>
  <xr:revisionPtr revIDLastSave="0" documentId="13_ncr:1_{30C356A0-D360-43E0-87ED-AA8A393A7009}" xr6:coauthVersionLast="47" xr6:coauthVersionMax="47" xr10:uidLastSave="{00000000-0000-0000-0000-000000000000}"/>
  <bookViews>
    <workbookView xWindow="-110" yWindow="-110" windowWidth="19420" windowHeight="1030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<sst xmlns="http://schemas.openxmlformats.org/spreadsheetml/2006/main" count="4814" uniqueCount="2326">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</sst>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76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7509" y="35254045"/>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7509" y="36437455"/>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7509" y="35254045"/>
              <a:ext cx="171450" cy="2251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7509" y="16515773"/>
              <a:ext cx="171450" cy="3108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7509" y="19084636"/>
              <a:ext cx="171450" cy="3397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21844000"/>
              <a:ext cx="165677" cy="26554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8009" y="21387955"/>
              <a:ext cx="165677" cy="7215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8009" y="21387955"/>
              <a:ext cx="165677" cy="72159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12700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67759" y="265078"/>
          <a:ext cx="6853187" cy="285196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7509" y="31313755"/>
              <a:ext cx="167640" cy="3819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7509" y="34884591"/>
              <a:ext cx="167640" cy="24822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12700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12700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597594" y="437086"/>
          <a:ext cx="6104965"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49999999999999" customHeight="1"/>
  <cols>
    <col min="1" max="1" width="4.6328125" customWidth="1"/>
    <col min="2" max="2" width="11" customWidth="1"/>
    <col min="3" max="12" width="2.6328125" style="508" customWidth="1"/>
    <col min="13" max="17" width="2.7265625" style="166" customWidth="1"/>
    <col min="18" max="22" width="2.6328125" style="166" customWidth="1"/>
    <col min="23" max="23" width="14.08984375" style="166" customWidth="1"/>
    <col min="24" max="24" width="25" style="166" customWidth="1"/>
    <col min="25" max="25" width="30.7265625" style="166" customWidth="1"/>
    <col min="26" max="26" width="8.6328125" customWidth="1"/>
    <col min="27" max="27" width="9.08984375" customWidth="1"/>
    <col min="28" max="28" width="7.6328125" customWidth="1"/>
    <col min="29" max="29" width="9" hidden="1" customWidth="1"/>
  </cols>
  <sheetData>
    <row r="1" spans="1:29" ht="20.149999999999999" customHeight="1">
      <c r="A1" s="385" t="s">
        <v>2201</v>
      </c>
      <c r="C1"/>
      <c r="D1"/>
      <c r="E1"/>
      <c r="F1"/>
      <c r="G1"/>
      <c r="H1"/>
      <c r="I1"/>
      <c r="J1"/>
      <c r="K1"/>
      <c r="L1"/>
      <c r="M1"/>
      <c r="N1"/>
      <c r="O1"/>
      <c r="P1"/>
      <c r="Q1"/>
      <c r="R1"/>
      <c r="S1"/>
      <c r="T1"/>
      <c r="U1"/>
      <c r="V1"/>
      <c r="W1"/>
      <c r="X1"/>
      <c r="Y1"/>
      <c r="AC1" t="s">
        <v>0</v>
      </c>
    </row>
    <row r="2" spans="1:29" ht="24.65" customHeight="1">
      <c r="A2" s="386"/>
      <c r="C2"/>
      <c r="D2"/>
      <c r="E2"/>
      <c r="F2"/>
      <c r="G2"/>
      <c r="H2"/>
      <c r="I2"/>
      <c r="J2"/>
      <c r="K2"/>
      <c r="L2"/>
      <c r="M2"/>
      <c r="N2"/>
      <c r="O2"/>
      <c r="P2"/>
      <c r="Q2"/>
      <c r="R2"/>
      <c r="S2"/>
      <c r="T2"/>
      <c r="U2"/>
      <c r="V2"/>
      <c r="W2"/>
      <c r="X2"/>
      <c r="Y2"/>
    </row>
    <row r="3" spans="1:29" s="387" customFormat="1" ht="40.15" customHeight="1">
      <c r="A3" s="844" t="s">
        <v>2202</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row>
    <row r="4" spans="1:29" s="387" customFormat="1" ht="30.75" customHeight="1">
      <c r="A4" s="845" t="s">
        <v>2135</v>
      </c>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43" t="s">
        <v>2105</v>
      </c>
      <c r="B6" s="843"/>
      <c r="C6" s="843"/>
      <c r="D6" s="843"/>
      <c r="E6" s="843"/>
      <c r="F6" s="843"/>
      <c r="G6" s="843"/>
      <c r="H6" s="843"/>
      <c r="I6" s="843"/>
      <c r="J6" s="843"/>
      <c r="K6" s="843"/>
      <c r="L6" s="843"/>
      <c r="M6" s="843"/>
      <c r="N6" s="843"/>
      <c r="O6" s="843"/>
      <c r="P6" s="843"/>
      <c r="Q6" s="843"/>
      <c r="R6" s="843"/>
      <c r="S6" s="843"/>
      <c r="T6" s="843"/>
      <c r="U6" s="843"/>
      <c r="V6" s="843"/>
      <c r="W6" s="843"/>
      <c r="X6" s="843"/>
      <c r="Y6" s="843"/>
      <c r="Z6" s="843"/>
      <c r="AA6" s="388"/>
    </row>
    <row r="7" spans="1:29" ht="20.149999999999999"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49999999999999"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49999999999999"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49999999999999"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49999999999999"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49999999999999"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5" customHeight="1">
      <c r="A14" s="844" t="s">
        <v>2187</v>
      </c>
      <c r="B14" s="844"/>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4"/>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49999999999999"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49999999999999" customHeight="1" thickBot="1">
      <c r="A18" s="250"/>
      <c r="B18" s="829" t="s">
        <v>2137</v>
      </c>
      <c r="C18" s="830"/>
      <c r="D18" s="830"/>
      <c r="E18" s="830"/>
      <c r="F18" s="831"/>
      <c r="G18" s="820" t="s">
        <v>2204</v>
      </c>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49999999999999"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49999999999999"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49999999999999" customHeight="1">
      <c r="A22" s="250"/>
      <c r="B22" s="391" t="s">
        <v>3</v>
      </c>
      <c r="C22" s="818" t="s">
        <v>4</v>
      </c>
      <c r="D22" s="818"/>
      <c r="E22" s="818"/>
      <c r="F22" s="818"/>
      <c r="G22" s="818"/>
      <c r="H22" s="818"/>
      <c r="I22" s="818"/>
      <c r="J22" s="818"/>
      <c r="K22" s="818"/>
      <c r="L22" s="819"/>
      <c r="M22" s="823" t="s">
        <v>2205</v>
      </c>
      <c r="N22" s="824"/>
      <c r="O22" s="824"/>
      <c r="P22" s="824"/>
      <c r="Q22" s="824"/>
      <c r="R22" s="824"/>
      <c r="S22" s="824"/>
      <c r="T22" s="824"/>
      <c r="U22" s="824"/>
      <c r="V22" s="824"/>
      <c r="W22" s="825"/>
      <c r="X22" s="826"/>
      <c r="Y22" s="250"/>
      <c r="Z22" s="250"/>
      <c r="AA22" s="250"/>
    </row>
    <row r="23" spans="1:31" ht="20.149999999999999" customHeight="1" thickBot="1">
      <c r="A23" s="250"/>
      <c r="B23" s="392"/>
      <c r="C23" s="818" t="s">
        <v>5</v>
      </c>
      <c r="D23" s="818"/>
      <c r="E23" s="818"/>
      <c r="F23" s="818"/>
      <c r="G23" s="818"/>
      <c r="H23" s="818"/>
      <c r="I23" s="818"/>
      <c r="J23" s="818"/>
      <c r="K23" s="818"/>
      <c r="L23" s="819"/>
      <c r="M23" s="814" t="s">
        <v>2205</v>
      </c>
      <c r="N23" s="815"/>
      <c r="O23" s="815"/>
      <c r="P23" s="815"/>
      <c r="Q23" s="815"/>
      <c r="R23" s="815"/>
      <c r="S23" s="815"/>
      <c r="T23" s="815"/>
      <c r="U23" s="835"/>
      <c r="V23" s="835"/>
      <c r="W23" s="836"/>
      <c r="X23" s="837"/>
      <c r="Y23" s="250"/>
      <c r="Z23" s="250"/>
      <c r="AA23" s="250"/>
      <c r="AC23" t="s">
        <v>6</v>
      </c>
    </row>
    <row r="24" spans="1:31" ht="20.149999999999999" customHeight="1" thickBot="1">
      <c r="A24" s="250"/>
      <c r="B24" s="391" t="s">
        <v>7</v>
      </c>
      <c r="C24" s="818" t="s">
        <v>8</v>
      </c>
      <c r="D24" s="818"/>
      <c r="E24" s="818"/>
      <c r="F24" s="818"/>
      <c r="G24" s="818"/>
      <c r="H24" s="818"/>
      <c r="I24" s="818"/>
      <c r="J24" s="818"/>
      <c r="K24" s="818"/>
      <c r="L24" s="819"/>
      <c r="M24" s="838" t="s">
        <v>2324</v>
      </c>
      <c r="N24" s="839"/>
      <c r="O24" s="840"/>
      <c r="P24" s="393" t="s">
        <v>9</v>
      </c>
      <c r="Q24" s="841" t="s">
        <v>2325</v>
      </c>
      <c r="R24" s="839"/>
      <c r="S24" s="839"/>
      <c r="T24" s="842"/>
      <c r="U24" s="394"/>
      <c r="V24" s="395"/>
      <c r="W24" s="395"/>
      <c r="X24" s="395"/>
      <c r="Y24" s="250"/>
      <c r="Z24" s="250"/>
      <c r="AA24" s="250"/>
      <c r="AC24" t="str">
        <f>CONCATENATE(M24,N24,O24,P24,Q24,R24,S24,T24)</f>
        <v>100－0001</v>
      </c>
    </row>
    <row r="25" spans="1:31" ht="20.149999999999999" customHeight="1">
      <c r="A25" s="250"/>
      <c r="B25" s="396"/>
      <c r="C25" s="818" t="s">
        <v>10</v>
      </c>
      <c r="D25" s="818"/>
      <c r="E25" s="818"/>
      <c r="F25" s="818"/>
      <c r="G25" s="818"/>
      <c r="H25" s="818"/>
      <c r="I25" s="818"/>
      <c r="J25" s="818"/>
      <c r="K25" s="818"/>
      <c r="L25" s="819"/>
      <c r="M25" s="814" t="s">
        <v>2206</v>
      </c>
      <c r="N25" s="815"/>
      <c r="O25" s="815"/>
      <c r="P25" s="815"/>
      <c r="Q25" s="815"/>
      <c r="R25" s="815"/>
      <c r="S25" s="815"/>
      <c r="T25" s="815"/>
      <c r="U25" s="832"/>
      <c r="V25" s="832"/>
      <c r="W25" s="833"/>
      <c r="X25" s="834"/>
      <c r="Y25" s="250"/>
      <c r="Z25" s="250"/>
      <c r="AA25" s="250"/>
    </row>
    <row r="26" spans="1:31" ht="20.149999999999999" customHeight="1">
      <c r="A26" s="250"/>
      <c r="B26" s="392"/>
      <c r="C26" s="818" t="s">
        <v>11</v>
      </c>
      <c r="D26" s="818"/>
      <c r="E26" s="818"/>
      <c r="F26" s="818"/>
      <c r="G26" s="818"/>
      <c r="H26" s="818"/>
      <c r="I26" s="818"/>
      <c r="J26" s="818"/>
      <c r="K26" s="818"/>
      <c r="L26" s="819"/>
      <c r="M26" s="814" t="s">
        <v>2207</v>
      </c>
      <c r="N26" s="815"/>
      <c r="O26" s="815"/>
      <c r="P26" s="815"/>
      <c r="Q26" s="815"/>
      <c r="R26" s="815"/>
      <c r="S26" s="815"/>
      <c r="T26" s="815"/>
      <c r="U26" s="815"/>
      <c r="V26" s="815"/>
      <c r="W26" s="816"/>
      <c r="X26" s="817"/>
      <c r="Y26" s="250"/>
      <c r="Z26" s="250"/>
      <c r="AA26" s="250"/>
    </row>
    <row r="27" spans="1:31" ht="20.149999999999999" customHeight="1">
      <c r="A27" s="250"/>
      <c r="B27" s="391" t="s">
        <v>12</v>
      </c>
      <c r="C27" s="818" t="s">
        <v>13</v>
      </c>
      <c r="D27" s="818"/>
      <c r="E27" s="818"/>
      <c r="F27" s="818"/>
      <c r="G27" s="818"/>
      <c r="H27" s="818"/>
      <c r="I27" s="818"/>
      <c r="J27" s="818"/>
      <c r="K27" s="818"/>
      <c r="L27" s="819"/>
      <c r="M27" s="814" t="s">
        <v>2208</v>
      </c>
      <c r="N27" s="815"/>
      <c r="O27" s="815"/>
      <c r="P27" s="815"/>
      <c r="Q27" s="815"/>
      <c r="R27" s="815"/>
      <c r="S27" s="815"/>
      <c r="T27" s="815"/>
      <c r="U27" s="815"/>
      <c r="V27" s="815"/>
      <c r="W27" s="816"/>
      <c r="X27" s="817"/>
      <c r="Y27" s="250"/>
      <c r="Z27" s="250"/>
      <c r="AA27" s="250"/>
    </row>
    <row r="28" spans="1:31" ht="20.149999999999999" customHeight="1">
      <c r="A28" s="250"/>
      <c r="B28" s="392"/>
      <c r="C28" s="818" t="s">
        <v>14</v>
      </c>
      <c r="D28" s="818"/>
      <c r="E28" s="818"/>
      <c r="F28" s="818"/>
      <c r="G28" s="818"/>
      <c r="H28" s="818"/>
      <c r="I28" s="818"/>
      <c r="J28" s="818"/>
      <c r="K28" s="818"/>
      <c r="L28" s="819"/>
      <c r="M28" s="851" t="s">
        <v>2209</v>
      </c>
      <c r="N28" s="835"/>
      <c r="O28" s="835"/>
      <c r="P28" s="835"/>
      <c r="Q28" s="835"/>
      <c r="R28" s="835"/>
      <c r="S28" s="835"/>
      <c r="T28" s="835"/>
      <c r="U28" s="835"/>
      <c r="V28" s="835"/>
      <c r="W28" s="836"/>
      <c r="X28" s="837"/>
      <c r="Y28" s="250"/>
      <c r="Z28" s="250"/>
      <c r="AA28" s="250"/>
    </row>
    <row r="29" spans="1:31" ht="20.149999999999999" customHeight="1">
      <c r="A29" s="250"/>
      <c r="B29" s="852" t="s">
        <v>15</v>
      </c>
      <c r="C29" s="818" t="s">
        <v>4</v>
      </c>
      <c r="D29" s="818"/>
      <c r="E29" s="818"/>
      <c r="F29" s="818"/>
      <c r="G29" s="818"/>
      <c r="H29" s="818"/>
      <c r="I29" s="818"/>
      <c r="J29" s="818"/>
      <c r="K29" s="818"/>
      <c r="L29" s="819"/>
      <c r="M29" s="814" t="s">
        <v>2210</v>
      </c>
      <c r="N29" s="815"/>
      <c r="O29" s="815"/>
      <c r="P29" s="815"/>
      <c r="Q29" s="815"/>
      <c r="R29" s="815"/>
      <c r="S29" s="815"/>
      <c r="T29" s="815"/>
      <c r="U29" s="815"/>
      <c r="V29" s="815"/>
      <c r="W29" s="816"/>
      <c r="X29" s="817"/>
      <c r="Y29" s="250"/>
      <c r="Z29" s="250"/>
      <c r="AA29" s="250"/>
    </row>
    <row r="30" spans="1:31" ht="20.149999999999999" customHeight="1">
      <c r="A30" s="250"/>
      <c r="B30" s="853"/>
      <c r="C30" s="854" t="s">
        <v>14</v>
      </c>
      <c r="D30" s="854"/>
      <c r="E30" s="854"/>
      <c r="F30" s="854"/>
      <c r="G30" s="854"/>
      <c r="H30" s="854"/>
      <c r="I30" s="854"/>
      <c r="J30" s="854"/>
      <c r="K30" s="854"/>
      <c r="L30" s="854"/>
      <c r="M30" s="814" t="s">
        <v>2211</v>
      </c>
      <c r="N30" s="815"/>
      <c r="O30" s="815"/>
      <c r="P30" s="815"/>
      <c r="Q30" s="815"/>
      <c r="R30" s="815"/>
      <c r="S30" s="815"/>
      <c r="T30" s="815"/>
      <c r="U30" s="815"/>
      <c r="V30" s="815"/>
      <c r="W30" s="816"/>
      <c r="X30" s="817"/>
      <c r="Y30" s="250"/>
      <c r="Z30" s="250"/>
      <c r="AA30" s="250"/>
    </row>
    <row r="31" spans="1:31" ht="20.149999999999999" customHeight="1">
      <c r="A31" s="250"/>
      <c r="B31" s="391" t="s">
        <v>16</v>
      </c>
      <c r="C31" s="818" t="s">
        <v>17</v>
      </c>
      <c r="D31" s="818"/>
      <c r="E31" s="818"/>
      <c r="F31" s="818"/>
      <c r="G31" s="818"/>
      <c r="H31" s="818"/>
      <c r="I31" s="818"/>
      <c r="J31" s="818"/>
      <c r="K31" s="818"/>
      <c r="L31" s="819"/>
      <c r="M31" s="846" t="s">
        <v>2212</v>
      </c>
      <c r="N31" s="832"/>
      <c r="O31" s="832"/>
      <c r="P31" s="832"/>
      <c r="Q31" s="832"/>
      <c r="R31" s="832"/>
      <c r="S31" s="832"/>
      <c r="T31" s="832"/>
      <c r="U31" s="832"/>
      <c r="V31" s="832"/>
      <c r="W31" s="833"/>
      <c r="X31" s="834"/>
      <c r="Y31" s="250"/>
      <c r="Z31" s="250"/>
      <c r="AA31" s="250"/>
    </row>
    <row r="32" spans="1:31" ht="20.149999999999999" customHeight="1" thickBot="1">
      <c r="A32" s="250"/>
      <c r="B32" s="397"/>
      <c r="C32" s="818" t="s">
        <v>18</v>
      </c>
      <c r="D32" s="818"/>
      <c r="E32" s="818"/>
      <c r="F32" s="818"/>
      <c r="G32" s="818"/>
      <c r="H32" s="818"/>
      <c r="I32" s="818"/>
      <c r="J32" s="818"/>
      <c r="K32" s="818"/>
      <c r="L32" s="819"/>
      <c r="M32" s="847" t="s">
        <v>2213</v>
      </c>
      <c r="N32" s="848"/>
      <c r="O32" s="848"/>
      <c r="P32" s="848"/>
      <c r="Q32" s="848"/>
      <c r="R32" s="848"/>
      <c r="S32" s="848"/>
      <c r="T32" s="848"/>
      <c r="U32" s="848"/>
      <c r="V32" s="848"/>
      <c r="W32" s="849"/>
      <c r="X32" s="850"/>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49999999999999"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4" customHeight="1">
      <c r="A39" s="250"/>
      <c r="B39" s="402">
        <v>1</v>
      </c>
      <c r="C39" s="869" t="s">
        <v>2214</v>
      </c>
      <c r="D39" s="870"/>
      <c r="E39" s="870"/>
      <c r="F39" s="870"/>
      <c r="G39" s="870"/>
      <c r="H39" s="870"/>
      <c r="I39" s="870"/>
      <c r="J39" s="870"/>
      <c r="K39" s="870"/>
      <c r="L39" s="871"/>
      <c r="M39" s="866" t="s">
        <v>2260</v>
      </c>
      <c r="N39" s="867"/>
      <c r="O39" s="867"/>
      <c r="P39" s="867"/>
      <c r="Q39" s="868"/>
      <c r="R39" s="861" t="s">
        <v>27</v>
      </c>
      <c r="S39" s="861"/>
      <c r="T39" s="861"/>
      <c r="U39" s="861"/>
      <c r="V39" s="861"/>
      <c r="W39" s="406" t="s">
        <v>2262</v>
      </c>
      <c r="X39" s="509" t="s">
        <v>2263</v>
      </c>
      <c r="Y39" s="36" t="s">
        <v>1967</v>
      </c>
      <c r="Z39" s="403" t="str">
        <f>IFERROR(VLOOKUP(Y39, 【参考】数式用!$A$2:$B$48, 2, FALSE), "")</f>
        <v>11</v>
      </c>
      <c r="AA39" s="404"/>
    </row>
    <row r="40" spans="1:27" ht="34" customHeight="1">
      <c r="A40" s="250"/>
      <c r="B40" s="405">
        <f>B39+1</f>
        <v>2</v>
      </c>
      <c r="C40" s="855" t="s">
        <v>2215</v>
      </c>
      <c r="D40" s="856"/>
      <c r="E40" s="856"/>
      <c r="F40" s="856"/>
      <c r="G40" s="856"/>
      <c r="H40" s="856"/>
      <c r="I40" s="856"/>
      <c r="J40" s="856"/>
      <c r="K40" s="856"/>
      <c r="L40" s="857"/>
      <c r="M40" s="862" t="s">
        <v>2260</v>
      </c>
      <c r="N40" s="863"/>
      <c r="O40" s="863"/>
      <c r="P40" s="863"/>
      <c r="Q40" s="864"/>
      <c r="R40" s="861" t="s">
        <v>27</v>
      </c>
      <c r="S40" s="861"/>
      <c r="T40" s="861"/>
      <c r="U40" s="861"/>
      <c r="V40" s="861"/>
      <c r="W40" s="406" t="s">
        <v>2262</v>
      </c>
      <c r="X40" s="509" t="s">
        <v>2264</v>
      </c>
      <c r="Y40" s="2" t="s">
        <v>1967</v>
      </c>
      <c r="Z40" s="403" t="str">
        <f>IFERROR(VLOOKUP(Y40, 【参考】数式用!$A$2:$B$48, 2, FALSE), "")</f>
        <v>11</v>
      </c>
      <c r="AA40" s="404"/>
    </row>
    <row r="41" spans="1:27" ht="34" customHeight="1">
      <c r="A41" s="250"/>
      <c r="B41" s="405">
        <f t="shared" ref="B41:B104" si="0">B40+1</f>
        <v>3</v>
      </c>
      <c r="C41" s="855" t="s">
        <v>2216</v>
      </c>
      <c r="D41" s="856"/>
      <c r="E41" s="856"/>
      <c r="F41" s="856"/>
      <c r="G41" s="856"/>
      <c r="H41" s="856"/>
      <c r="I41" s="856"/>
      <c r="J41" s="856"/>
      <c r="K41" s="856"/>
      <c r="L41" s="857"/>
      <c r="M41" s="858" t="s">
        <v>2260</v>
      </c>
      <c r="N41" s="859"/>
      <c r="O41" s="859"/>
      <c r="P41" s="859"/>
      <c r="Q41" s="860"/>
      <c r="R41" s="861" t="s">
        <v>27</v>
      </c>
      <c r="S41" s="861"/>
      <c r="T41" s="861"/>
      <c r="U41" s="861"/>
      <c r="V41" s="861"/>
      <c r="W41" s="406" t="s">
        <v>2262</v>
      </c>
      <c r="X41" s="510" t="s">
        <v>2265</v>
      </c>
      <c r="Y41" s="2" t="s">
        <v>1967</v>
      </c>
      <c r="Z41" s="403" t="str">
        <f>IFERROR(VLOOKUP(Y41, 【参考】数式用!$A$2:$B$48, 2, FALSE), "")</f>
        <v>11</v>
      </c>
      <c r="AA41" s="404"/>
    </row>
    <row r="42" spans="1:27" ht="34" customHeight="1">
      <c r="A42" s="250"/>
      <c r="B42" s="405">
        <f t="shared" si="0"/>
        <v>4</v>
      </c>
      <c r="C42" s="855" t="s">
        <v>2217</v>
      </c>
      <c r="D42" s="856"/>
      <c r="E42" s="856"/>
      <c r="F42" s="856"/>
      <c r="G42" s="856"/>
      <c r="H42" s="856"/>
      <c r="I42" s="856"/>
      <c r="J42" s="856"/>
      <c r="K42" s="856"/>
      <c r="L42" s="857"/>
      <c r="M42" s="858" t="s">
        <v>2260</v>
      </c>
      <c r="N42" s="859"/>
      <c r="O42" s="859"/>
      <c r="P42" s="859"/>
      <c r="Q42" s="860"/>
      <c r="R42" s="861" t="s">
        <v>27</v>
      </c>
      <c r="S42" s="861"/>
      <c r="T42" s="861"/>
      <c r="U42" s="861"/>
      <c r="V42" s="861"/>
      <c r="W42" s="406" t="s">
        <v>2262</v>
      </c>
      <c r="X42" s="510" t="s">
        <v>2266</v>
      </c>
      <c r="Y42" s="2" t="s">
        <v>1967</v>
      </c>
      <c r="Z42" s="403" t="str">
        <f>IFERROR(VLOOKUP(Y42, 【参考】数式用!$A$2:$B$48, 2, FALSE), "")</f>
        <v>11</v>
      </c>
      <c r="AA42" s="404"/>
    </row>
    <row r="43" spans="1:27" ht="34" customHeight="1">
      <c r="A43" s="250"/>
      <c r="B43" s="405">
        <f t="shared" si="0"/>
        <v>5</v>
      </c>
      <c r="C43" s="855" t="s">
        <v>2214</v>
      </c>
      <c r="D43" s="856"/>
      <c r="E43" s="856"/>
      <c r="F43" s="856"/>
      <c r="G43" s="856"/>
      <c r="H43" s="856"/>
      <c r="I43" s="856"/>
      <c r="J43" s="856"/>
      <c r="K43" s="856"/>
      <c r="L43" s="857"/>
      <c r="M43" s="858" t="s">
        <v>2261</v>
      </c>
      <c r="N43" s="859"/>
      <c r="O43" s="859"/>
      <c r="P43" s="859"/>
      <c r="Q43" s="860"/>
      <c r="R43" s="861" t="s">
        <v>27</v>
      </c>
      <c r="S43" s="861"/>
      <c r="T43" s="861"/>
      <c r="U43" s="861"/>
      <c r="V43" s="861"/>
      <c r="W43" s="406" t="s">
        <v>2262</v>
      </c>
      <c r="X43" s="510" t="s">
        <v>2267</v>
      </c>
      <c r="Y43" s="2" t="s">
        <v>2277</v>
      </c>
      <c r="Z43" s="403" t="str">
        <f>IFERROR(VLOOKUP(Y43, 【参考】数式用!$A$2:$B$48, 2, FALSE), "")</f>
        <v>71</v>
      </c>
      <c r="AA43" s="404"/>
    </row>
    <row r="44" spans="1:27" ht="34" customHeight="1">
      <c r="A44" s="250"/>
      <c r="B44" s="405">
        <f t="shared" si="0"/>
        <v>6</v>
      </c>
      <c r="C44" s="855" t="s">
        <v>2218</v>
      </c>
      <c r="D44" s="856"/>
      <c r="E44" s="856"/>
      <c r="F44" s="856"/>
      <c r="G44" s="856"/>
      <c r="H44" s="856"/>
      <c r="I44" s="856"/>
      <c r="J44" s="856"/>
      <c r="K44" s="856"/>
      <c r="L44" s="857"/>
      <c r="M44" s="858" t="s">
        <v>2261</v>
      </c>
      <c r="N44" s="859"/>
      <c r="O44" s="859"/>
      <c r="P44" s="859"/>
      <c r="Q44" s="860"/>
      <c r="R44" s="861" t="s">
        <v>27</v>
      </c>
      <c r="S44" s="861"/>
      <c r="T44" s="861"/>
      <c r="U44" s="861"/>
      <c r="V44" s="861"/>
      <c r="W44" s="406" t="s">
        <v>2262</v>
      </c>
      <c r="X44" s="510" t="s">
        <v>2268</v>
      </c>
      <c r="Y44" s="2" t="s">
        <v>2278</v>
      </c>
      <c r="Z44" s="403" t="str">
        <f>IFERROR(VLOOKUP(Y44, 【参考】数式用!$A$2:$B$48, 2, FALSE), "")</f>
        <v>76</v>
      </c>
      <c r="AA44" s="404"/>
    </row>
    <row r="45" spans="1:27" ht="34" customHeight="1">
      <c r="A45" s="250"/>
      <c r="B45" s="405">
        <f t="shared" si="0"/>
        <v>7</v>
      </c>
      <c r="C45" s="855" t="s">
        <v>2219</v>
      </c>
      <c r="D45" s="856"/>
      <c r="E45" s="856"/>
      <c r="F45" s="856"/>
      <c r="G45" s="856"/>
      <c r="H45" s="856"/>
      <c r="I45" s="856"/>
      <c r="J45" s="856"/>
      <c r="K45" s="856"/>
      <c r="L45" s="857"/>
      <c r="M45" s="858" t="s">
        <v>2260</v>
      </c>
      <c r="N45" s="859"/>
      <c r="O45" s="859"/>
      <c r="P45" s="859"/>
      <c r="Q45" s="860"/>
      <c r="R45" s="861" t="s">
        <v>27</v>
      </c>
      <c r="S45" s="861"/>
      <c r="T45" s="861"/>
      <c r="U45" s="861"/>
      <c r="V45" s="861"/>
      <c r="W45" s="406" t="s">
        <v>2262</v>
      </c>
      <c r="X45" s="510" t="s">
        <v>2269</v>
      </c>
      <c r="Y45" s="39" t="s">
        <v>2279</v>
      </c>
      <c r="Z45" s="403" t="str">
        <f>IFERROR(VLOOKUP(Y45, 【参考】数式用!$A$2:$B$48, 2, FALSE), "")</f>
        <v>12</v>
      </c>
      <c r="AA45" s="404"/>
    </row>
    <row r="46" spans="1:27" ht="34" customHeight="1">
      <c r="A46" s="250"/>
      <c r="B46" s="405">
        <f t="shared" si="0"/>
        <v>8</v>
      </c>
      <c r="C46" s="855" t="s">
        <v>2220</v>
      </c>
      <c r="D46" s="856"/>
      <c r="E46" s="856"/>
      <c r="F46" s="856"/>
      <c r="G46" s="856"/>
      <c r="H46" s="856"/>
      <c r="I46" s="856"/>
      <c r="J46" s="856"/>
      <c r="K46" s="856"/>
      <c r="L46" s="857"/>
      <c r="M46" s="858" t="s">
        <v>2260</v>
      </c>
      <c r="N46" s="859"/>
      <c r="O46" s="859"/>
      <c r="P46" s="859"/>
      <c r="Q46" s="860"/>
      <c r="R46" s="861" t="s">
        <v>27</v>
      </c>
      <c r="S46" s="861"/>
      <c r="T46" s="861"/>
      <c r="U46" s="861"/>
      <c r="V46" s="861"/>
      <c r="W46" s="406" t="s">
        <v>2262</v>
      </c>
      <c r="X46" s="510" t="s">
        <v>2269</v>
      </c>
      <c r="Y46" s="39" t="s">
        <v>2280</v>
      </c>
      <c r="Z46" s="403" t="str">
        <f>IFERROR(VLOOKUP(Y46, 【参考】数式用!$A$2:$B$48, 2, FALSE), "")</f>
        <v>62</v>
      </c>
      <c r="AA46" s="404"/>
    </row>
    <row r="47" spans="1:27" ht="34" customHeight="1">
      <c r="A47" s="250"/>
      <c r="B47" s="405">
        <f t="shared" si="0"/>
        <v>9</v>
      </c>
      <c r="C47" s="855" t="s">
        <v>2221</v>
      </c>
      <c r="D47" s="856"/>
      <c r="E47" s="856"/>
      <c r="F47" s="856"/>
      <c r="G47" s="856"/>
      <c r="H47" s="856"/>
      <c r="I47" s="856"/>
      <c r="J47" s="856"/>
      <c r="K47" s="856"/>
      <c r="L47" s="857"/>
      <c r="M47" s="858" t="s">
        <v>2260</v>
      </c>
      <c r="N47" s="859"/>
      <c r="O47" s="859"/>
      <c r="P47" s="859"/>
      <c r="Q47" s="860"/>
      <c r="R47" s="861" t="s">
        <v>27</v>
      </c>
      <c r="S47" s="861"/>
      <c r="T47" s="861"/>
      <c r="U47" s="861"/>
      <c r="V47" s="861"/>
      <c r="W47" s="406" t="s">
        <v>2262</v>
      </c>
      <c r="X47" s="510" t="s">
        <v>2270</v>
      </c>
      <c r="Y47" s="2" t="s">
        <v>2281</v>
      </c>
      <c r="Z47" s="403" t="str">
        <f>IFERROR(VLOOKUP(Y47, 【参考】数式用!$A$2:$B$48, 2, FALSE), "")</f>
        <v>15</v>
      </c>
      <c r="AA47" s="404"/>
    </row>
    <row r="48" spans="1:27" ht="34" customHeight="1">
      <c r="A48" s="250"/>
      <c r="B48" s="405">
        <f t="shared" si="0"/>
        <v>10</v>
      </c>
      <c r="C48" s="855" t="s">
        <v>2222</v>
      </c>
      <c r="D48" s="856"/>
      <c r="E48" s="856"/>
      <c r="F48" s="856"/>
      <c r="G48" s="856"/>
      <c r="H48" s="856"/>
      <c r="I48" s="856"/>
      <c r="J48" s="856"/>
      <c r="K48" s="856"/>
      <c r="L48" s="857"/>
      <c r="M48" s="858" t="s">
        <v>2261</v>
      </c>
      <c r="N48" s="859"/>
      <c r="O48" s="859"/>
      <c r="P48" s="859"/>
      <c r="Q48" s="860"/>
      <c r="R48" s="861" t="s">
        <v>27</v>
      </c>
      <c r="S48" s="861"/>
      <c r="T48" s="861"/>
      <c r="U48" s="861"/>
      <c r="V48" s="861"/>
      <c r="W48" s="406" t="s">
        <v>2262</v>
      </c>
      <c r="X48" s="510" t="s">
        <v>2270</v>
      </c>
      <c r="Y48" s="39" t="s">
        <v>2282</v>
      </c>
      <c r="Z48" s="403" t="str">
        <f>IFERROR(VLOOKUP(Y48, 【参考】数式用!$A$2:$B$48, 2, FALSE), "")</f>
        <v>78</v>
      </c>
      <c r="AA48" s="404"/>
    </row>
    <row r="49" spans="1:27" ht="34" customHeight="1">
      <c r="A49" s="250"/>
      <c r="B49" s="405">
        <f t="shared" si="0"/>
        <v>11</v>
      </c>
      <c r="C49" s="855" t="s">
        <v>2223</v>
      </c>
      <c r="D49" s="856"/>
      <c r="E49" s="856"/>
      <c r="F49" s="856"/>
      <c r="G49" s="856"/>
      <c r="H49" s="856"/>
      <c r="I49" s="856"/>
      <c r="J49" s="856"/>
      <c r="K49" s="856"/>
      <c r="L49" s="857"/>
      <c r="M49" s="858" t="s">
        <v>2260</v>
      </c>
      <c r="N49" s="859"/>
      <c r="O49" s="859"/>
      <c r="P49" s="859"/>
      <c r="Q49" s="860"/>
      <c r="R49" s="861" t="s">
        <v>27</v>
      </c>
      <c r="S49" s="861"/>
      <c r="T49" s="861"/>
      <c r="U49" s="861"/>
      <c r="V49" s="861"/>
      <c r="W49" s="406" t="s">
        <v>2262</v>
      </c>
      <c r="X49" s="510" t="s">
        <v>2271</v>
      </c>
      <c r="Y49" s="2" t="s">
        <v>2283</v>
      </c>
      <c r="Z49" s="403" t="str">
        <f>IFERROR(VLOOKUP(Y49, 【参考】数式用!$A$2:$B$48, 2, FALSE), "")</f>
        <v>16</v>
      </c>
      <c r="AA49" s="404"/>
    </row>
    <row r="50" spans="1:27" ht="34" customHeight="1">
      <c r="A50" s="250"/>
      <c r="B50" s="405">
        <f t="shared" si="0"/>
        <v>12</v>
      </c>
      <c r="C50" s="855" t="s">
        <v>2224</v>
      </c>
      <c r="D50" s="856"/>
      <c r="E50" s="856"/>
      <c r="F50" s="856"/>
      <c r="G50" s="856"/>
      <c r="H50" s="856"/>
      <c r="I50" s="856"/>
      <c r="J50" s="856"/>
      <c r="K50" s="856"/>
      <c r="L50" s="857"/>
      <c r="M50" s="858" t="s">
        <v>2260</v>
      </c>
      <c r="N50" s="859"/>
      <c r="O50" s="859"/>
      <c r="P50" s="859"/>
      <c r="Q50" s="860"/>
      <c r="R50" s="861" t="s">
        <v>27</v>
      </c>
      <c r="S50" s="861"/>
      <c r="T50" s="861"/>
      <c r="U50" s="861"/>
      <c r="V50" s="861"/>
      <c r="W50" s="406" t="s">
        <v>2262</v>
      </c>
      <c r="X50" s="510" t="s">
        <v>2271</v>
      </c>
      <c r="Y50" s="2" t="s">
        <v>2284</v>
      </c>
      <c r="Z50" s="403" t="str">
        <f>IFERROR(VLOOKUP(Y50, 【参考】数式用!$A$2:$B$48, 2, FALSE), "")</f>
        <v>66</v>
      </c>
      <c r="AA50" s="404"/>
    </row>
    <row r="51" spans="1:27" ht="34" customHeight="1">
      <c r="A51" s="250"/>
      <c r="B51" s="405">
        <f t="shared" si="0"/>
        <v>13</v>
      </c>
      <c r="C51" s="855" t="s">
        <v>2225</v>
      </c>
      <c r="D51" s="856"/>
      <c r="E51" s="856"/>
      <c r="F51" s="856"/>
      <c r="G51" s="856"/>
      <c r="H51" s="856"/>
      <c r="I51" s="856"/>
      <c r="J51" s="856"/>
      <c r="K51" s="856"/>
      <c r="L51" s="857"/>
      <c r="M51" s="858" t="s">
        <v>2260</v>
      </c>
      <c r="N51" s="859"/>
      <c r="O51" s="859"/>
      <c r="P51" s="859"/>
      <c r="Q51" s="860"/>
      <c r="R51" s="861" t="s">
        <v>27</v>
      </c>
      <c r="S51" s="861"/>
      <c r="T51" s="861"/>
      <c r="U51" s="861"/>
      <c r="V51" s="861"/>
      <c r="W51" s="406" t="s">
        <v>2262</v>
      </c>
      <c r="X51" s="510" t="s">
        <v>2272</v>
      </c>
      <c r="Y51" s="2" t="s">
        <v>2285</v>
      </c>
      <c r="Z51" s="403" t="str">
        <f>IFERROR(VLOOKUP(Y51, 【参考】数式用!$A$2:$B$48, 2, FALSE), "")</f>
        <v>33</v>
      </c>
      <c r="AA51" s="404"/>
    </row>
    <row r="52" spans="1:27" ht="34" customHeight="1">
      <c r="A52" s="250"/>
      <c r="B52" s="405">
        <f t="shared" si="0"/>
        <v>14</v>
      </c>
      <c r="C52" s="855" t="s">
        <v>2226</v>
      </c>
      <c r="D52" s="856"/>
      <c r="E52" s="856"/>
      <c r="F52" s="856"/>
      <c r="G52" s="856"/>
      <c r="H52" s="856"/>
      <c r="I52" s="856"/>
      <c r="J52" s="856"/>
      <c r="K52" s="856"/>
      <c r="L52" s="857"/>
      <c r="M52" s="858" t="s">
        <v>2260</v>
      </c>
      <c r="N52" s="859"/>
      <c r="O52" s="859"/>
      <c r="P52" s="859"/>
      <c r="Q52" s="860"/>
      <c r="R52" s="861" t="s">
        <v>27</v>
      </c>
      <c r="S52" s="861"/>
      <c r="T52" s="861"/>
      <c r="U52" s="861"/>
      <c r="V52" s="861"/>
      <c r="W52" s="406" t="s">
        <v>2262</v>
      </c>
      <c r="X52" s="510" t="s">
        <v>2272</v>
      </c>
      <c r="Y52" s="2" t="s">
        <v>2286</v>
      </c>
      <c r="Z52" s="403" t="str">
        <f>IFERROR(VLOOKUP(Y52, 【参考】数式用!$A$2:$B$48, 2, FALSE), "")</f>
        <v>27</v>
      </c>
      <c r="AA52" s="404"/>
    </row>
    <row r="53" spans="1:27" ht="34" customHeight="1">
      <c r="A53" s="250"/>
      <c r="B53" s="405">
        <f t="shared" si="0"/>
        <v>15</v>
      </c>
      <c r="C53" s="855" t="s">
        <v>2227</v>
      </c>
      <c r="D53" s="856"/>
      <c r="E53" s="856"/>
      <c r="F53" s="856"/>
      <c r="G53" s="856"/>
      <c r="H53" s="856"/>
      <c r="I53" s="856"/>
      <c r="J53" s="856"/>
      <c r="K53" s="856"/>
      <c r="L53" s="857"/>
      <c r="M53" s="858" t="s">
        <v>2260</v>
      </c>
      <c r="N53" s="859"/>
      <c r="O53" s="859"/>
      <c r="P53" s="859"/>
      <c r="Q53" s="860"/>
      <c r="R53" s="861" t="s">
        <v>27</v>
      </c>
      <c r="S53" s="861"/>
      <c r="T53" s="861"/>
      <c r="U53" s="861"/>
      <c r="V53" s="861"/>
      <c r="W53" s="406" t="s">
        <v>2262</v>
      </c>
      <c r="X53" s="510" t="s">
        <v>2272</v>
      </c>
      <c r="Y53" s="2" t="s">
        <v>2287</v>
      </c>
      <c r="Z53" s="403" t="str">
        <f>IFERROR(VLOOKUP(Y53, 【参考】数式用!$A$2:$B$48, 2, FALSE), "")</f>
        <v>35</v>
      </c>
      <c r="AA53" s="404"/>
    </row>
    <row r="54" spans="1:27" ht="34" customHeight="1">
      <c r="A54" s="250"/>
      <c r="B54" s="405">
        <f t="shared" si="0"/>
        <v>16</v>
      </c>
      <c r="C54" s="855" t="s">
        <v>2228</v>
      </c>
      <c r="D54" s="856"/>
      <c r="E54" s="856"/>
      <c r="F54" s="856"/>
      <c r="G54" s="856"/>
      <c r="H54" s="856"/>
      <c r="I54" s="856"/>
      <c r="J54" s="856"/>
      <c r="K54" s="856"/>
      <c r="L54" s="857"/>
      <c r="M54" s="858" t="s">
        <v>2261</v>
      </c>
      <c r="N54" s="859"/>
      <c r="O54" s="859"/>
      <c r="P54" s="859"/>
      <c r="Q54" s="860"/>
      <c r="R54" s="861" t="s">
        <v>27</v>
      </c>
      <c r="S54" s="861"/>
      <c r="T54" s="861"/>
      <c r="U54" s="861"/>
      <c r="V54" s="861"/>
      <c r="W54" s="406" t="s">
        <v>2262</v>
      </c>
      <c r="X54" s="510" t="s">
        <v>2272</v>
      </c>
      <c r="Y54" s="2" t="s">
        <v>2288</v>
      </c>
      <c r="Z54" s="403" t="str">
        <f>IFERROR(VLOOKUP(Y54, 【参考】数式用!$A$2:$B$48, 2, FALSE), "")</f>
        <v>36</v>
      </c>
      <c r="AA54" s="404"/>
    </row>
    <row r="55" spans="1:27" ht="34" customHeight="1">
      <c r="A55" s="250"/>
      <c r="B55" s="405">
        <f t="shared" si="0"/>
        <v>17</v>
      </c>
      <c r="C55" s="855" t="s">
        <v>2229</v>
      </c>
      <c r="D55" s="856"/>
      <c r="E55" s="856"/>
      <c r="F55" s="856"/>
      <c r="G55" s="856"/>
      <c r="H55" s="856"/>
      <c r="I55" s="856"/>
      <c r="J55" s="856"/>
      <c r="K55" s="856"/>
      <c r="L55" s="857"/>
      <c r="M55" s="858" t="s">
        <v>2261</v>
      </c>
      <c r="N55" s="859"/>
      <c r="O55" s="859"/>
      <c r="P55" s="859"/>
      <c r="Q55" s="860"/>
      <c r="R55" s="861" t="s">
        <v>27</v>
      </c>
      <c r="S55" s="861"/>
      <c r="T55" s="861"/>
      <c r="U55" s="861"/>
      <c r="V55" s="861"/>
      <c r="W55" s="406" t="s">
        <v>2262</v>
      </c>
      <c r="X55" s="510" t="s">
        <v>2272</v>
      </c>
      <c r="Y55" s="2" t="s">
        <v>2289</v>
      </c>
      <c r="Z55" s="403" t="str">
        <f>IFERROR(VLOOKUP(Y55, 【参考】数式用!$A$2:$B$48, 2, FALSE), "")</f>
        <v>28</v>
      </c>
      <c r="AA55" s="404"/>
    </row>
    <row r="56" spans="1:27" ht="34" customHeight="1">
      <c r="A56" s="250"/>
      <c r="B56" s="405">
        <f t="shared" si="0"/>
        <v>18</v>
      </c>
      <c r="C56" s="855" t="s">
        <v>2230</v>
      </c>
      <c r="D56" s="856"/>
      <c r="E56" s="856"/>
      <c r="F56" s="856"/>
      <c r="G56" s="856"/>
      <c r="H56" s="856"/>
      <c r="I56" s="856"/>
      <c r="J56" s="856"/>
      <c r="K56" s="856"/>
      <c r="L56" s="857"/>
      <c r="M56" s="858" t="s">
        <v>2261</v>
      </c>
      <c r="N56" s="859"/>
      <c r="O56" s="859"/>
      <c r="P56" s="859"/>
      <c r="Q56" s="860"/>
      <c r="R56" s="861" t="s">
        <v>27</v>
      </c>
      <c r="S56" s="861"/>
      <c r="T56" s="861"/>
      <c r="U56" s="861"/>
      <c r="V56" s="861"/>
      <c r="W56" s="406" t="s">
        <v>2262</v>
      </c>
      <c r="X56" s="510" t="s">
        <v>2270</v>
      </c>
      <c r="Y56" s="2" t="s">
        <v>2290</v>
      </c>
      <c r="Z56" s="403" t="str">
        <f>IFERROR(VLOOKUP(Y56, 【参考】数式用!$A$2:$B$48, 2, FALSE), "")</f>
        <v>72</v>
      </c>
      <c r="AA56" s="404"/>
    </row>
    <row r="57" spans="1:27" ht="34" customHeight="1">
      <c r="A57" s="250"/>
      <c r="B57" s="405">
        <f t="shared" si="0"/>
        <v>19</v>
      </c>
      <c r="C57" s="855" t="s">
        <v>2231</v>
      </c>
      <c r="D57" s="856"/>
      <c r="E57" s="856"/>
      <c r="F57" s="856"/>
      <c r="G57" s="856"/>
      <c r="H57" s="856"/>
      <c r="I57" s="856"/>
      <c r="J57" s="856"/>
      <c r="K57" s="856"/>
      <c r="L57" s="857"/>
      <c r="M57" s="858" t="s">
        <v>2261</v>
      </c>
      <c r="N57" s="859"/>
      <c r="O57" s="859"/>
      <c r="P57" s="859"/>
      <c r="Q57" s="860"/>
      <c r="R57" s="861" t="s">
        <v>27</v>
      </c>
      <c r="S57" s="861"/>
      <c r="T57" s="861"/>
      <c r="U57" s="861"/>
      <c r="V57" s="861"/>
      <c r="W57" s="406" t="s">
        <v>2262</v>
      </c>
      <c r="X57" s="510" t="s">
        <v>2270</v>
      </c>
      <c r="Y57" s="2" t="s">
        <v>2291</v>
      </c>
      <c r="Z57" s="403" t="str">
        <f>IFERROR(VLOOKUP(Y57, 【参考】数式用!$A$2:$B$48, 2, FALSE), "")</f>
        <v>74</v>
      </c>
      <c r="AA57" s="404"/>
    </row>
    <row r="58" spans="1:27" ht="34" customHeight="1">
      <c r="A58" s="250"/>
      <c r="B58" s="405">
        <f t="shared" si="0"/>
        <v>20</v>
      </c>
      <c r="C58" s="855" t="s">
        <v>2232</v>
      </c>
      <c r="D58" s="856"/>
      <c r="E58" s="856"/>
      <c r="F58" s="856"/>
      <c r="G58" s="856"/>
      <c r="H58" s="856"/>
      <c r="I58" s="856"/>
      <c r="J58" s="856"/>
      <c r="K58" s="856"/>
      <c r="L58" s="857"/>
      <c r="M58" s="858" t="s">
        <v>2261</v>
      </c>
      <c r="N58" s="859"/>
      <c r="O58" s="859"/>
      <c r="P58" s="859"/>
      <c r="Q58" s="860"/>
      <c r="R58" s="861" t="s">
        <v>27</v>
      </c>
      <c r="S58" s="861"/>
      <c r="T58" s="861"/>
      <c r="U58" s="861"/>
      <c r="V58" s="861"/>
      <c r="W58" s="406" t="s">
        <v>2262</v>
      </c>
      <c r="X58" s="510" t="s">
        <v>2273</v>
      </c>
      <c r="Y58" s="2" t="s">
        <v>2292</v>
      </c>
      <c r="Z58" s="403" t="str">
        <f>IFERROR(VLOOKUP(Y58, 【参考】数式用!$A$2:$B$48, 2, FALSE), "")</f>
        <v>73</v>
      </c>
      <c r="AA58" s="404"/>
    </row>
    <row r="59" spans="1:27" ht="34" customHeight="1">
      <c r="A59" s="250"/>
      <c r="B59" s="405">
        <f t="shared" si="0"/>
        <v>21</v>
      </c>
      <c r="C59" s="855" t="s">
        <v>2233</v>
      </c>
      <c r="D59" s="856"/>
      <c r="E59" s="856"/>
      <c r="F59" s="856"/>
      <c r="G59" s="856"/>
      <c r="H59" s="856"/>
      <c r="I59" s="856"/>
      <c r="J59" s="856"/>
      <c r="K59" s="856"/>
      <c r="L59" s="857"/>
      <c r="M59" s="858" t="s">
        <v>2261</v>
      </c>
      <c r="N59" s="859"/>
      <c r="O59" s="859"/>
      <c r="P59" s="859"/>
      <c r="Q59" s="860"/>
      <c r="R59" s="861" t="s">
        <v>27</v>
      </c>
      <c r="S59" s="861"/>
      <c r="T59" s="861"/>
      <c r="U59" s="861"/>
      <c r="V59" s="861"/>
      <c r="W59" s="406" t="s">
        <v>2262</v>
      </c>
      <c r="X59" s="510" t="s">
        <v>2273</v>
      </c>
      <c r="Y59" s="2" t="s">
        <v>2293</v>
      </c>
      <c r="Z59" s="403" t="str">
        <f>IFERROR(VLOOKUP(Y59, 【参考】数式用!$A$2:$B$48, 2, FALSE), "")</f>
        <v>68</v>
      </c>
      <c r="AA59" s="404"/>
    </row>
    <row r="60" spans="1:27" ht="34" customHeight="1">
      <c r="A60" s="250"/>
      <c r="B60" s="405">
        <f t="shared" si="0"/>
        <v>22</v>
      </c>
      <c r="C60" s="855" t="s">
        <v>2234</v>
      </c>
      <c r="D60" s="856"/>
      <c r="E60" s="856"/>
      <c r="F60" s="856"/>
      <c r="G60" s="856"/>
      <c r="H60" s="856"/>
      <c r="I60" s="856"/>
      <c r="J60" s="856"/>
      <c r="K60" s="856"/>
      <c r="L60" s="857"/>
      <c r="M60" s="858" t="s">
        <v>2261</v>
      </c>
      <c r="N60" s="859"/>
      <c r="O60" s="859"/>
      <c r="P60" s="859"/>
      <c r="Q60" s="860"/>
      <c r="R60" s="861" t="s">
        <v>27</v>
      </c>
      <c r="S60" s="861"/>
      <c r="T60" s="861"/>
      <c r="U60" s="861"/>
      <c r="V60" s="861"/>
      <c r="W60" s="406" t="s">
        <v>2262</v>
      </c>
      <c r="X60" s="510" t="s">
        <v>2273</v>
      </c>
      <c r="Y60" s="2" t="s">
        <v>2294</v>
      </c>
      <c r="Z60" s="403" t="str">
        <f>IFERROR(VLOOKUP(Y60, 【参考】数式用!$A$2:$B$48, 2, FALSE), "")</f>
        <v>75</v>
      </c>
      <c r="AA60" s="404"/>
    </row>
    <row r="61" spans="1:27" ht="34" customHeight="1">
      <c r="A61" s="250"/>
      <c r="B61" s="405">
        <f t="shared" si="0"/>
        <v>23</v>
      </c>
      <c r="C61" s="855" t="s">
        <v>2235</v>
      </c>
      <c r="D61" s="856"/>
      <c r="E61" s="856"/>
      <c r="F61" s="856"/>
      <c r="G61" s="856"/>
      <c r="H61" s="856"/>
      <c r="I61" s="856"/>
      <c r="J61" s="856"/>
      <c r="K61" s="856"/>
      <c r="L61" s="857"/>
      <c r="M61" s="858" t="s">
        <v>2261</v>
      </c>
      <c r="N61" s="859"/>
      <c r="O61" s="859"/>
      <c r="P61" s="859"/>
      <c r="Q61" s="860"/>
      <c r="R61" s="861" t="s">
        <v>27</v>
      </c>
      <c r="S61" s="861"/>
      <c r="T61" s="861"/>
      <c r="U61" s="861"/>
      <c r="V61" s="861"/>
      <c r="W61" s="406" t="s">
        <v>2262</v>
      </c>
      <c r="X61" s="510" t="s">
        <v>2273</v>
      </c>
      <c r="Y61" s="2" t="s">
        <v>2295</v>
      </c>
      <c r="Z61" s="403" t="str">
        <f>IFERROR(VLOOKUP(Y61, 【参考】数式用!$A$2:$B$48, 2, FALSE), "")</f>
        <v>69</v>
      </c>
      <c r="AA61" s="404"/>
    </row>
    <row r="62" spans="1:27" ht="34" customHeight="1">
      <c r="A62" s="250"/>
      <c r="B62" s="405">
        <f t="shared" si="0"/>
        <v>24</v>
      </c>
      <c r="C62" s="855" t="s">
        <v>2236</v>
      </c>
      <c r="D62" s="856"/>
      <c r="E62" s="856"/>
      <c r="F62" s="856"/>
      <c r="G62" s="856"/>
      <c r="H62" s="856"/>
      <c r="I62" s="856"/>
      <c r="J62" s="856"/>
      <c r="K62" s="856"/>
      <c r="L62" s="857"/>
      <c r="M62" s="858" t="s">
        <v>2261</v>
      </c>
      <c r="N62" s="859"/>
      <c r="O62" s="859"/>
      <c r="P62" s="859"/>
      <c r="Q62" s="860"/>
      <c r="R62" s="861" t="s">
        <v>27</v>
      </c>
      <c r="S62" s="861"/>
      <c r="T62" s="861"/>
      <c r="U62" s="861"/>
      <c r="V62" s="861"/>
      <c r="W62" s="406" t="s">
        <v>2262</v>
      </c>
      <c r="X62" s="510" t="s">
        <v>2274</v>
      </c>
      <c r="Y62" s="2" t="s">
        <v>2296</v>
      </c>
      <c r="Z62" s="403" t="str">
        <f>IFERROR(VLOOKUP(Y62, 【参考】数式用!$A$2:$B$48, 2, FALSE), "")</f>
        <v>77</v>
      </c>
      <c r="AA62" s="404"/>
    </row>
    <row r="63" spans="1:27" ht="34" customHeight="1">
      <c r="A63" s="250"/>
      <c r="B63" s="405">
        <f t="shared" si="0"/>
        <v>25</v>
      </c>
      <c r="C63" s="855" t="s">
        <v>2237</v>
      </c>
      <c r="D63" s="856"/>
      <c r="E63" s="856"/>
      <c r="F63" s="856"/>
      <c r="G63" s="856"/>
      <c r="H63" s="856"/>
      <c r="I63" s="856"/>
      <c r="J63" s="856"/>
      <c r="K63" s="856"/>
      <c r="L63" s="857"/>
      <c r="M63" s="858" t="s">
        <v>2261</v>
      </c>
      <c r="N63" s="859"/>
      <c r="O63" s="859"/>
      <c r="P63" s="859"/>
      <c r="Q63" s="860"/>
      <c r="R63" s="861" t="s">
        <v>27</v>
      </c>
      <c r="S63" s="861"/>
      <c r="T63" s="861"/>
      <c r="U63" s="861"/>
      <c r="V63" s="861"/>
      <c r="W63" s="406" t="s">
        <v>2262</v>
      </c>
      <c r="X63" s="510" t="s">
        <v>2274</v>
      </c>
      <c r="Y63" s="2" t="s">
        <v>2297</v>
      </c>
      <c r="Z63" s="403" t="str">
        <f>IFERROR(VLOOKUP(Y63, 【参考】数式用!$A$2:$B$48, 2, FALSE), "")</f>
        <v>79</v>
      </c>
      <c r="AA63" s="404"/>
    </row>
    <row r="64" spans="1:27" ht="34" customHeight="1">
      <c r="A64" s="250"/>
      <c r="B64" s="405">
        <f t="shared" si="0"/>
        <v>26</v>
      </c>
      <c r="C64" s="855" t="s">
        <v>2238</v>
      </c>
      <c r="D64" s="856"/>
      <c r="E64" s="856"/>
      <c r="F64" s="856"/>
      <c r="G64" s="856"/>
      <c r="H64" s="856"/>
      <c r="I64" s="856"/>
      <c r="J64" s="856"/>
      <c r="K64" s="856"/>
      <c r="L64" s="857"/>
      <c r="M64" s="858" t="s">
        <v>2261</v>
      </c>
      <c r="N64" s="859"/>
      <c r="O64" s="859"/>
      <c r="P64" s="859"/>
      <c r="Q64" s="860"/>
      <c r="R64" s="861" t="s">
        <v>27</v>
      </c>
      <c r="S64" s="861"/>
      <c r="T64" s="861"/>
      <c r="U64" s="861"/>
      <c r="V64" s="861"/>
      <c r="W64" s="406" t="s">
        <v>2262</v>
      </c>
      <c r="X64" s="510" t="s">
        <v>2275</v>
      </c>
      <c r="Y64" s="2" t="s">
        <v>2298</v>
      </c>
      <c r="Z64" s="403" t="str">
        <f>IFERROR(VLOOKUP(Y64, 【参考】数式用!$A$2:$B$48, 2, FALSE), "")</f>
        <v>32</v>
      </c>
      <c r="AA64" s="404"/>
    </row>
    <row r="65" spans="1:27" ht="34" customHeight="1">
      <c r="A65" s="250"/>
      <c r="B65" s="405">
        <f t="shared" si="0"/>
        <v>27</v>
      </c>
      <c r="C65" s="855" t="s">
        <v>2239</v>
      </c>
      <c r="D65" s="856"/>
      <c r="E65" s="856"/>
      <c r="F65" s="856"/>
      <c r="G65" s="856"/>
      <c r="H65" s="856"/>
      <c r="I65" s="856"/>
      <c r="J65" s="856"/>
      <c r="K65" s="856"/>
      <c r="L65" s="857"/>
      <c r="M65" s="858" t="s">
        <v>2261</v>
      </c>
      <c r="N65" s="859"/>
      <c r="O65" s="859"/>
      <c r="P65" s="859"/>
      <c r="Q65" s="860"/>
      <c r="R65" s="861" t="s">
        <v>27</v>
      </c>
      <c r="S65" s="861"/>
      <c r="T65" s="861"/>
      <c r="U65" s="861"/>
      <c r="V65" s="861"/>
      <c r="W65" s="406" t="s">
        <v>2262</v>
      </c>
      <c r="X65" s="510" t="s">
        <v>2275</v>
      </c>
      <c r="Y65" s="2" t="s">
        <v>2299</v>
      </c>
      <c r="Z65" s="403" t="str">
        <f>IFERROR(VLOOKUP(Y65, 【参考】数式用!$A$2:$B$48, 2, FALSE), "")</f>
        <v>38</v>
      </c>
      <c r="AA65" s="404"/>
    </row>
    <row r="66" spans="1:27" ht="34" customHeight="1">
      <c r="A66" s="250"/>
      <c r="B66" s="405">
        <f t="shared" si="0"/>
        <v>28</v>
      </c>
      <c r="C66" s="855" t="s">
        <v>2240</v>
      </c>
      <c r="D66" s="856"/>
      <c r="E66" s="856"/>
      <c r="F66" s="856"/>
      <c r="G66" s="856"/>
      <c r="H66" s="856"/>
      <c r="I66" s="856"/>
      <c r="J66" s="856"/>
      <c r="K66" s="856"/>
      <c r="L66" s="857"/>
      <c r="M66" s="858" t="s">
        <v>2261</v>
      </c>
      <c r="N66" s="859"/>
      <c r="O66" s="859"/>
      <c r="P66" s="859"/>
      <c r="Q66" s="860"/>
      <c r="R66" s="861" t="s">
        <v>27</v>
      </c>
      <c r="S66" s="861"/>
      <c r="T66" s="861"/>
      <c r="U66" s="861"/>
      <c r="V66" s="861"/>
      <c r="W66" s="406" t="s">
        <v>2262</v>
      </c>
      <c r="X66" s="510" t="s">
        <v>2275</v>
      </c>
      <c r="Y66" s="2" t="s">
        <v>2300</v>
      </c>
      <c r="Z66" s="403" t="str">
        <f>IFERROR(VLOOKUP(Y66, 【参考】数式用!$A$2:$B$48, 2, FALSE), "")</f>
        <v>37</v>
      </c>
      <c r="AA66" s="404"/>
    </row>
    <row r="67" spans="1:27" ht="34" customHeight="1">
      <c r="A67" s="250"/>
      <c r="B67" s="405">
        <f t="shared" si="0"/>
        <v>29</v>
      </c>
      <c r="C67" s="855" t="s">
        <v>2241</v>
      </c>
      <c r="D67" s="856"/>
      <c r="E67" s="856"/>
      <c r="F67" s="856"/>
      <c r="G67" s="856"/>
      <c r="H67" s="856"/>
      <c r="I67" s="856"/>
      <c r="J67" s="856"/>
      <c r="K67" s="856"/>
      <c r="L67" s="857"/>
      <c r="M67" s="858" t="s">
        <v>2261</v>
      </c>
      <c r="N67" s="859"/>
      <c r="O67" s="859"/>
      <c r="P67" s="859"/>
      <c r="Q67" s="860"/>
      <c r="R67" s="861" t="s">
        <v>27</v>
      </c>
      <c r="S67" s="861"/>
      <c r="T67" s="861"/>
      <c r="U67" s="861"/>
      <c r="V67" s="861"/>
      <c r="W67" s="406" t="s">
        <v>2262</v>
      </c>
      <c r="X67" s="510" t="s">
        <v>2275</v>
      </c>
      <c r="Y67" s="2" t="s">
        <v>2301</v>
      </c>
      <c r="Z67" s="403" t="str">
        <f>IFERROR(VLOOKUP(Y67, 【参考】数式用!$A$2:$B$48, 2, FALSE), "")</f>
        <v>39</v>
      </c>
      <c r="AA67" s="404"/>
    </row>
    <row r="68" spans="1:27" ht="34" customHeight="1">
      <c r="A68" s="250"/>
      <c r="B68" s="405">
        <f t="shared" si="0"/>
        <v>30</v>
      </c>
      <c r="C68" s="855" t="s">
        <v>2242</v>
      </c>
      <c r="D68" s="856"/>
      <c r="E68" s="856"/>
      <c r="F68" s="856"/>
      <c r="G68" s="856"/>
      <c r="H68" s="856"/>
      <c r="I68" s="856"/>
      <c r="J68" s="856"/>
      <c r="K68" s="856"/>
      <c r="L68" s="857"/>
      <c r="M68" s="858" t="s">
        <v>2260</v>
      </c>
      <c r="N68" s="859"/>
      <c r="O68" s="859"/>
      <c r="P68" s="859"/>
      <c r="Q68" s="860"/>
      <c r="R68" s="861" t="s">
        <v>27</v>
      </c>
      <c r="S68" s="861"/>
      <c r="T68" s="861"/>
      <c r="U68" s="861"/>
      <c r="V68" s="861"/>
      <c r="W68" s="406" t="s">
        <v>2262</v>
      </c>
      <c r="X68" s="510" t="s">
        <v>2276</v>
      </c>
      <c r="Y68" s="2" t="s">
        <v>2302</v>
      </c>
      <c r="Z68" s="403" t="str">
        <f>IFERROR(VLOOKUP(Y68, 【参考】数式用!$A$2:$B$48, 2, FALSE), "")</f>
        <v>51</v>
      </c>
      <c r="AA68" s="404"/>
    </row>
    <row r="69" spans="1:27" ht="34" customHeight="1">
      <c r="A69" s="250"/>
      <c r="B69" s="405">
        <f t="shared" si="0"/>
        <v>31</v>
      </c>
      <c r="C69" s="855" t="s">
        <v>2243</v>
      </c>
      <c r="D69" s="856"/>
      <c r="E69" s="856"/>
      <c r="F69" s="856"/>
      <c r="G69" s="856"/>
      <c r="H69" s="856"/>
      <c r="I69" s="856"/>
      <c r="J69" s="856"/>
      <c r="K69" s="856"/>
      <c r="L69" s="857"/>
      <c r="M69" s="858" t="s">
        <v>2261</v>
      </c>
      <c r="N69" s="859"/>
      <c r="O69" s="859"/>
      <c r="P69" s="859"/>
      <c r="Q69" s="860"/>
      <c r="R69" s="861" t="s">
        <v>27</v>
      </c>
      <c r="S69" s="861"/>
      <c r="T69" s="861"/>
      <c r="U69" s="861"/>
      <c r="V69" s="861"/>
      <c r="W69" s="406" t="s">
        <v>2262</v>
      </c>
      <c r="X69" s="510" t="s">
        <v>2276</v>
      </c>
      <c r="Y69" s="2" t="s">
        <v>2303</v>
      </c>
      <c r="Z69" s="403" t="str">
        <f>IFERROR(VLOOKUP(Y69, 【参考】数式用!$A$2:$B$48, 2, FALSE), "")</f>
        <v>54</v>
      </c>
      <c r="AA69" s="404"/>
    </row>
    <row r="70" spans="1:27" ht="34" customHeight="1">
      <c r="A70" s="250"/>
      <c r="B70" s="405">
        <f t="shared" si="0"/>
        <v>32</v>
      </c>
      <c r="C70" s="855" t="s">
        <v>2244</v>
      </c>
      <c r="D70" s="856"/>
      <c r="E70" s="856"/>
      <c r="F70" s="856"/>
      <c r="G70" s="856"/>
      <c r="H70" s="856"/>
      <c r="I70" s="856"/>
      <c r="J70" s="856"/>
      <c r="K70" s="856"/>
      <c r="L70" s="857"/>
      <c r="M70" s="858" t="s">
        <v>2260</v>
      </c>
      <c r="N70" s="859"/>
      <c r="O70" s="859"/>
      <c r="P70" s="859"/>
      <c r="Q70" s="860"/>
      <c r="R70" s="861" t="s">
        <v>27</v>
      </c>
      <c r="S70" s="861"/>
      <c r="T70" s="861"/>
      <c r="U70" s="861"/>
      <c r="V70" s="861"/>
      <c r="W70" s="406" t="s">
        <v>2262</v>
      </c>
      <c r="X70" s="510" t="s">
        <v>2276</v>
      </c>
      <c r="Y70" s="2" t="s">
        <v>2304</v>
      </c>
      <c r="Z70" s="403" t="str">
        <f>IFERROR(VLOOKUP(Y70, 【参考】数式用!$A$2:$B$48, 2, FALSE), "")</f>
        <v>21</v>
      </c>
      <c r="AA70" s="404"/>
    </row>
    <row r="71" spans="1:27" ht="34" customHeight="1">
      <c r="A71" s="250"/>
      <c r="B71" s="405">
        <f t="shared" si="0"/>
        <v>33</v>
      </c>
      <c r="C71" s="855" t="s">
        <v>2245</v>
      </c>
      <c r="D71" s="856"/>
      <c r="E71" s="856"/>
      <c r="F71" s="856"/>
      <c r="G71" s="856"/>
      <c r="H71" s="856"/>
      <c r="I71" s="856"/>
      <c r="J71" s="856"/>
      <c r="K71" s="856"/>
      <c r="L71" s="857"/>
      <c r="M71" s="858" t="s">
        <v>2260</v>
      </c>
      <c r="N71" s="859"/>
      <c r="O71" s="859"/>
      <c r="P71" s="859"/>
      <c r="Q71" s="860"/>
      <c r="R71" s="861" t="s">
        <v>27</v>
      </c>
      <c r="S71" s="861"/>
      <c r="T71" s="861"/>
      <c r="U71" s="861"/>
      <c r="V71" s="861"/>
      <c r="W71" s="406" t="s">
        <v>2262</v>
      </c>
      <c r="X71" s="510" t="s">
        <v>2276</v>
      </c>
      <c r="Y71" s="2" t="s">
        <v>2305</v>
      </c>
      <c r="Z71" s="403" t="str">
        <f>IFERROR(VLOOKUP(Y71, 【参考】数式用!$A$2:$B$48, 2, FALSE), "")</f>
        <v>24</v>
      </c>
      <c r="AA71" s="404"/>
    </row>
    <row r="72" spans="1:27" ht="34" customHeight="1">
      <c r="A72" s="250"/>
      <c r="B72" s="405">
        <f t="shared" si="0"/>
        <v>34</v>
      </c>
      <c r="C72" s="855" t="s">
        <v>2246</v>
      </c>
      <c r="D72" s="856"/>
      <c r="E72" s="856"/>
      <c r="F72" s="856"/>
      <c r="G72" s="856"/>
      <c r="H72" s="856"/>
      <c r="I72" s="856"/>
      <c r="J72" s="856"/>
      <c r="K72" s="856"/>
      <c r="L72" s="857"/>
      <c r="M72" s="858" t="s">
        <v>2260</v>
      </c>
      <c r="N72" s="859"/>
      <c r="O72" s="859"/>
      <c r="P72" s="859"/>
      <c r="Q72" s="860"/>
      <c r="R72" s="861" t="s">
        <v>27</v>
      </c>
      <c r="S72" s="861"/>
      <c r="T72" s="861"/>
      <c r="U72" s="861"/>
      <c r="V72" s="861"/>
      <c r="W72" s="406" t="s">
        <v>2262</v>
      </c>
      <c r="X72" s="510" t="s">
        <v>2276</v>
      </c>
      <c r="Y72" s="2" t="s">
        <v>2306</v>
      </c>
      <c r="Z72" s="403" t="str">
        <f>IFERROR(VLOOKUP(Y72, 【参考】数式用!$A$2:$B$48, 2, FALSE), "")</f>
        <v>52</v>
      </c>
      <c r="AA72" s="404"/>
    </row>
    <row r="73" spans="1:27" ht="34" customHeight="1">
      <c r="A73" s="250"/>
      <c r="B73" s="405">
        <f t="shared" si="0"/>
        <v>35</v>
      </c>
      <c r="C73" s="855" t="s">
        <v>2247</v>
      </c>
      <c r="D73" s="856"/>
      <c r="E73" s="856"/>
      <c r="F73" s="856"/>
      <c r="G73" s="856"/>
      <c r="H73" s="856"/>
      <c r="I73" s="856"/>
      <c r="J73" s="856"/>
      <c r="K73" s="856"/>
      <c r="L73" s="857"/>
      <c r="M73" s="858" t="s">
        <v>2260</v>
      </c>
      <c r="N73" s="859"/>
      <c r="O73" s="859"/>
      <c r="P73" s="859"/>
      <c r="Q73" s="860"/>
      <c r="R73" s="861" t="s">
        <v>27</v>
      </c>
      <c r="S73" s="861"/>
      <c r="T73" s="861"/>
      <c r="U73" s="861"/>
      <c r="V73" s="861"/>
      <c r="W73" s="406" t="s">
        <v>2262</v>
      </c>
      <c r="X73" s="510" t="s">
        <v>2276</v>
      </c>
      <c r="Y73" s="2" t="s">
        <v>2307</v>
      </c>
      <c r="Z73" s="403" t="str">
        <f>IFERROR(VLOOKUP(Y73, 【参考】数式用!$A$2:$B$48, 2, FALSE), "")</f>
        <v>22</v>
      </c>
      <c r="AA73" s="404"/>
    </row>
    <row r="74" spans="1:27" ht="34" customHeight="1">
      <c r="A74" s="250"/>
      <c r="B74" s="405">
        <f t="shared" si="0"/>
        <v>36</v>
      </c>
      <c r="C74" s="855" t="s">
        <v>2248</v>
      </c>
      <c r="D74" s="856"/>
      <c r="E74" s="856"/>
      <c r="F74" s="856"/>
      <c r="G74" s="856"/>
      <c r="H74" s="856"/>
      <c r="I74" s="856"/>
      <c r="J74" s="856"/>
      <c r="K74" s="856"/>
      <c r="L74" s="857"/>
      <c r="M74" s="858" t="s">
        <v>2260</v>
      </c>
      <c r="N74" s="859"/>
      <c r="O74" s="859"/>
      <c r="P74" s="859"/>
      <c r="Q74" s="860"/>
      <c r="R74" s="861" t="s">
        <v>27</v>
      </c>
      <c r="S74" s="861"/>
      <c r="T74" s="861"/>
      <c r="U74" s="861"/>
      <c r="V74" s="861"/>
      <c r="W74" s="406" t="s">
        <v>2262</v>
      </c>
      <c r="X74" s="510" t="s">
        <v>2276</v>
      </c>
      <c r="Y74" s="2" t="s">
        <v>2308</v>
      </c>
      <c r="Z74" s="403" t="str">
        <f>IFERROR(VLOOKUP(Y74, 【参考】数式用!$A$2:$B$48, 2, FALSE), "")</f>
        <v>25</v>
      </c>
      <c r="AA74" s="404"/>
    </row>
    <row r="75" spans="1:27" ht="34" customHeight="1">
      <c r="A75" s="250"/>
      <c r="B75" s="405">
        <f t="shared" si="0"/>
        <v>37</v>
      </c>
      <c r="C75" s="855" t="s">
        <v>2249</v>
      </c>
      <c r="D75" s="856"/>
      <c r="E75" s="856"/>
      <c r="F75" s="856"/>
      <c r="G75" s="856"/>
      <c r="H75" s="856"/>
      <c r="I75" s="856"/>
      <c r="J75" s="856"/>
      <c r="K75" s="856"/>
      <c r="L75" s="857"/>
      <c r="M75" s="858" t="s">
        <v>2260</v>
      </c>
      <c r="N75" s="859"/>
      <c r="O75" s="859"/>
      <c r="P75" s="859"/>
      <c r="Q75" s="860"/>
      <c r="R75" s="861" t="s">
        <v>27</v>
      </c>
      <c r="S75" s="861"/>
      <c r="T75" s="861"/>
      <c r="U75" s="861"/>
      <c r="V75" s="861"/>
      <c r="W75" s="406" t="s">
        <v>2262</v>
      </c>
      <c r="X75" s="510" t="s">
        <v>2276</v>
      </c>
      <c r="Y75" s="2" t="s">
        <v>2309</v>
      </c>
      <c r="Z75" s="403" t="str">
        <f>IFERROR(VLOOKUP(Y75, 【参考】数式用!$A$2:$B$48, 2, FALSE), "")</f>
        <v>23</v>
      </c>
      <c r="AA75" s="404"/>
    </row>
    <row r="76" spans="1:27" ht="34" customHeight="1">
      <c r="A76" s="250"/>
      <c r="B76" s="405">
        <f t="shared" si="0"/>
        <v>38</v>
      </c>
      <c r="C76" s="855" t="s">
        <v>2250</v>
      </c>
      <c r="D76" s="856"/>
      <c r="E76" s="856"/>
      <c r="F76" s="856"/>
      <c r="G76" s="856"/>
      <c r="H76" s="856"/>
      <c r="I76" s="856"/>
      <c r="J76" s="856"/>
      <c r="K76" s="856"/>
      <c r="L76" s="857"/>
      <c r="M76" s="858" t="s">
        <v>2260</v>
      </c>
      <c r="N76" s="859"/>
      <c r="O76" s="859"/>
      <c r="P76" s="859"/>
      <c r="Q76" s="860"/>
      <c r="R76" s="861" t="s">
        <v>27</v>
      </c>
      <c r="S76" s="861"/>
      <c r="T76" s="861"/>
      <c r="U76" s="861"/>
      <c r="V76" s="861"/>
      <c r="W76" s="406" t="s">
        <v>2262</v>
      </c>
      <c r="X76" s="510" t="s">
        <v>2276</v>
      </c>
      <c r="Y76" s="2" t="s">
        <v>2310</v>
      </c>
      <c r="Z76" s="403" t="str">
        <f>IFERROR(VLOOKUP(Y76, 【参考】数式用!$A$2:$B$48, 2, FALSE), "")</f>
        <v>26</v>
      </c>
      <c r="AA76" s="404"/>
    </row>
    <row r="77" spans="1:27" ht="34" customHeight="1">
      <c r="A77" s="250"/>
      <c r="B77" s="405">
        <f t="shared" si="0"/>
        <v>39</v>
      </c>
      <c r="C77" s="855" t="s">
        <v>2251</v>
      </c>
      <c r="D77" s="856"/>
      <c r="E77" s="856"/>
      <c r="F77" s="856"/>
      <c r="G77" s="856"/>
      <c r="H77" s="856"/>
      <c r="I77" s="856"/>
      <c r="J77" s="856"/>
      <c r="K77" s="856"/>
      <c r="L77" s="857"/>
      <c r="M77" s="858" t="s">
        <v>2260</v>
      </c>
      <c r="N77" s="859"/>
      <c r="O77" s="859"/>
      <c r="P77" s="859"/>
      <c r="Q77" s="860"/>
      <c r="R77" s="861" t="s">
        <v>27</v>
      </c>
      <c r="S77" s="861"/>
      <c r="T77" s="861"/>
      <c r="U77" s="861"/>
      <c r="V77" s="861"/>
      <c r="W77" s="406" t="s">
        <v>2262</v>
      </c>
      <c r="X77" s="510" t="s">
        <v>2276</v>
      </c>
      <c r="Y77" s="2" t="s">
        <v>2311</v>
      </c>
      <c r="Z77" s="403" t="str">
        <f>IFERROR(VLOOKUP(Y77, 【参考】数式用!$A$2:$B$48, 2, FALSE), "")</f>
        <v>55</v>
      </c>
      <c r="AA77" s="404"/>
    </row>
    <row r="78" spans="1:27" ht="34" customHeight="1">
      <c r="A78" s="250"/>
      <c r="B78" s="405">
        <f t="shared" si="0"/>
        <v>40</v>
      </c>
      <c r="C78" s="855" t="s">
        <v>2252</v>
      </c>
      <c r="D78" s="856"/>
      <c r="E78" s="856"/>
      <c r="F78" s="856"/>
      <c r="G78" s="856"/>
      <c r="H78" s="856"/>
      <c r="I78" s="856"/>
      <c r="J78" s="856"/>
      <c r="K78" s="856"/>
      <c r="L78" s="857"/>
      <c r="M78" s="858" t="s">
        <v>2260</v>
      </c>
      <c r="N78" s="859"/>
      <c r="O78" s="859"/>
      <c r="P78" s="859"/>
      <c r="Q78" s="860"/>
      <c r="R78" s="861" t="s">
        <v>27</v>
      </c>
      <c r="S78" s="861"/>
      <c r="T78" s="861"/>
      <c r="U78" s="861"/>
      <c r="V78" s="861"/>
      <c r="W78" s="406" t="s">
        <v>2262</v>
      </c>
      <c r="X78" s="510" t="s">
        <v>2276</v>
      </c>
      <c r="Y78" s="2" t="s">
        <v>2318</v>
      </c>
      <c r="Z78" s="403" t="str">
        <f>IFERROR(VLOOKUP(Y78, 【参考】数式用!$A$2:$B$48, 2, FALSE), "")</f>
        <v>2A</v>
      </c>
      <c r="AA78" s="404"/>
    </row>
    <row r="79" spans="1:27" ht="34" customHeight="1">
      <c r="A79" s="250"/>
      <c r="B79" s="405">
        <f t="shared" si="0"/>
        <v>41</v>
      </c>
      <c r="C79" s="855" t="s">
        <v>2253</v>
      </c>
      <c r="D79" s="856"/>
      <c r="E79" s="856"/>
      <c r="F79" s="856"/>
      <c r="G79" s="856"/>
      <c r="H79" s="856"/>
      <c r="I79" s="856"/>
      <c r="J79" s="856"/>
      <c r="K79" s="856"/>
      <c r="L79" s="857"/>
      <c r="M79" s="858" t="s">
        <v>2260</v>
      </c>
      <c r="N79" s="859"/>
      <c r="O79" s="859"/>
      <c r="P79" s="859"/>
      <c r="Q79" s="860"/>
      <c r="R79" s="861" t="s">
        <v>27</v>
      </c>
      <c r="S79" s="861"/>
      <c r="T79" s="861"/>
      <c r="U79" s="861"/>
      <c r="V79" s="861"/>
      <c r="W79" s="406" t="s">
        <v>2262</v>
      </c>
      <c r="X79" s="510" t="s">
        <v>2276</v>
      </c>
      <c r="Y79" s="2" t="s">
        <v>2319</v>
      </c>
      <c r="Z79" s="403" t="str">
        <f>IFERROR(VLOOKUP(Y79, 【参考】数式用!$A$2:$B$48, 2, FALSE), "")</f>
        <v>2B</v>
      </c>
      <c r="AA79" s="404"/>
    </row>
    <row r="80" spans="1:27" ht="34" customHeight="1">
      <c r="A80" s="250"/>
      <c r="B80" s="405">
        <f t="shared" si="0"/>
        <v>42</v>
      </c>
      <c r="C80" s="855" t="s">
        <v>2254</v>
      </c>
      <c r="D80" s="856"/>
      <c r="E80" s="856"/>
      <c r="F80" s="856"/>
      <c r="G80" s="856"/>
      <c r="H80" s="856"/>
      <c r="I80" s="856"/>
      <c r="J80" s="856"/>
      <c r="K80" s="856"/>
      <c r="L80" s="857"/>
      <c r="M80" s="858" t="s">
        <v>2261</v>
      </c>
      <c r="N80" s="859"/>
      <c r="O80" s="859"/>
      <c r="P80" s="859"/>
      <c r="Q80" s="860"/>
      <c r="R80" s="861" t="s">
        <v>27</v>
      </c>
      <c r="S80" s="861"/>
      <c r="T80" s="861"/>
      <c r="U80" s="861"/>
      <c r="V80" s="861"/>
      <c r="W80" s="406" t="s">
        <v>2262</v>
      </c>
      <c r="X80" s="510" t="s">
        <v>2263</v>
      </c>
      <c r="Y80" s="2" t="s">
        <v>2312</v>
      </c>
      <c r="Z80" s="403" t="str">
        <f>IFERROR(VLOOKUP(Y80, 【参考】数式用!$A$2:$B$48, 2, FALSE), "")</f>
        <v>A2</v>
      </c>
      <c r="AA80" s="404"/>
    </row>
    <row r="81" spans="1:27" ht="34" customHeight="1">
      <c r="A81" s="250"/>
      <c r="B81" s="405">
        <f t="shared" si="0"/>
        <v>43</v>
      </c>
      <c r="C81" s="855" t="s">
        <v>2255</v>
      </c>
      <c r="D81" s="856"/>
      <c r="E81" s="856"/>
      <c r="F81" s="856"/>
      <c r="G81" s="856"/>
      <c r="H81" s="856"/>
      <c r="I81" s="856"/>
      <c r="J81" s="856"/>
      <c r="K81" s="856"/>
      <c r="L81" s="857"/>
      <c r="M81" s="858" t="s">
        <v>2261</v>
      </c>
      <c r="N81" s="859"/>
      <c r="O81" s="859"/>
      <c r="P81" s="859"/>
      <c r="Q81" s="860"/>
      <c r="R81" s="861" t="s">
        <v>27</v>
      </c>
      <c r="S81" s="861"/>
      <c r="T81" s="861"/>
      <c r="U81" s="861"/>
      <c r="V81" s="861"/>
      <c r="W81" s="406" t="s">
        <v>2262</v>
      </c>
      <c r="X81" s="510" t="s">
        <v>2263</v>
      </c>
      <c r="Y81" s="2" t="s">
        <v>2313</v>
      </c>
      <c r="Z81" s="403" t="str">
        <f>IFERROR(VLOOKUP(Y81, 【参考】数式用!$A$2:$B$48, 2, FALSE), "")</f>
        <v>A3</v>
      </c>
      <c r="AA81" s="404"/>
    </row>
    <row r="82" spans="1:27" ht="34" customHeight="1">
      <c r="A82" s="250"/>
      <c r="B82" s="405">
        <f t="shared" si="0"/>
        <v>44</v>
      </c>
      <c r="C82" s="855" t="s">
        <v>2256</v>
      </c>
      <c r="D82" s="856"/>
      <c r="E82" s="856"/>
      <c r="F82" s="856"/>
      <c r="G82" s="856"/>
      <c r="H82" s="856"/>
      <c r="I82" s="856"/>
      <c r="J82" s="856"/>
      <c r="K82" s="856"/>
      <c r="L82" s="857"/>
      <c r="M82" s="858" t="s">
        <v>2261</v>
      </c>
      <c r="N82" s="859"/>
      <c r="O82" s="859"/>
      <c r="P82" s="859"/>
      <c r="Q82" s="860"/>
      <c r="R82" s="861" t="s">
        <v>27</v>
      </c>
      <c r="S82" s="861"/>
      <c r="T82" s="861"/>
      <c r="U82" s="861"/>
      <c r="V82" s="861"/>
      <c r="W82" s="406" t="s">
        <v>2262</v>
      </c>
      <c r="X82" s="510" t="s">
        <v>2263</v>
      </c>
      <c r="Y82" s="2" t="s">
        <v>2314</v>
      </c>
      <c r="Z82" s="403" t="str">
        <f>IFERROR(VLOOKUP(Y82, 【参考】数式用!$A$2:$B$48, 2, FALSE), "")</f>
        <v>A4</v>
      </c>
      <c r="AA82" s="404"/>
    </row>
    <row r="83" spans="1:27" ht="34" customHeight="1">
      <c r="A83" s="250"/>
      <c r="B83" s="405">
        <f t="shared" si="0"/>
        <v>45</v>
      </c>
      <c r="C83" s="855" t="s">
        <v>2257</v>
      </c>
      <c r="D83" s="856"/>
      <c r="E83" s="856"/>
      <c r="F83" s="856"/>
      <c r="G83" s="856"/>
      <c r="H83" s="856"/>
      <c r="I83" s="856"/>
      <c r="J83" s="856"/>
      <c r="K83" s="856"/>
      <c r="L83" s="857"/>
      <c r="M83" s="858" t="s">
        <v>2261</v>
      </c>
      <c r="N83" s="859"/>
      <c r="O83" s="859"/>
      <c r="P83" s="859"/>
      <c r="Q83" s="860"/>
      <c r="R83" s="861" t="s">
        <v>27</v>
      </c>
      <c r="S83" s="861"/>
      <c r="T83" s="861"/>
      <c r="U83" s="861"/>
      <c r="V83" s="861"/>
      <c r="W83" s="406" t="s">
        <v>2262</v>
      </c>
      <c r="X83" s="510" t="s">
        <v>2270</v>
      </c>
      <c r="Y83" s="2" t="s">
        <v>2315</v>
      </c>
      <c r="Z83" s="403" t="str">
        <f>IFERROR(VLOOKUP(Y83, 【参考】数式用!$A$2:$B$48, 2, FALSE), "")</f>
        <v>A6</v>
      </c>
      <c r="AA83" s="404"/>
    </row>
    <row r="84" spans="1:27" ht="34" customHeight="1">
      <c r="A84" s="250"/>
      <c r="B84" s="405">
        <f t="shared" si="0"/>
        <v>46</v>
      </c>
      <c r="C84" s="855" t="s">
        <v>2258</v>
      </c>
      <c r="D84" s="856"/>
      <c r="E84" s="856"/>
      <c r="F84" s="856"/>
      <c r="G84" s="856"/>
      <c r="H84" s="856"/>
      <c r="I84" s="856"/>
      <c r="J84" s="856"/>
      <c r="K84" s="856"/>
      <c r="L84" s="857"/>
      <c r="M84" s="858" t="s">
        <v>2261</v>
      </c>
      <c r="N84" s="859"/>
      <c r="O84" s="859"/>
      <c r="P84" s="859"/>
      <c r="Q84" s="860"/>
      <c r="R84" s="861" t="s">
        <v>27</v>
      </c>
      <c r="S84" s="861"/>
      <c r="T84" s="861"/>
      <c r="U84" s="861"/>
      <c r="V84" s="861"/>
      <c r="W84" s="406" t="s">
        <v>2262</v>
      </c>
      <c r="X84" s="510" t="s">
        <v>2270</v>
      </c>
      <c r="Y84" s="2" t="s">
        <v>2316</v>
      </c>
      <c r="Z84" s="403" t="str">
        <f>IFERROR(VLOOKUP(Y84, 【参考】数式用!$A$2:$B$48, 2, FALSE), "")</f>
        <v>A7</v>
      </c>
      <c r="AA84" s="404"/>
    </row>
    <row r="85" spans="1:27" ht="34" customHeight="1">
      <c r="A85" s="250"/>
      <c r="B85" s="405">
        <f t="shared" si="0"/>
        <v>47</v>
      </c>
      <c r="C85" s="855" t="s">
        <v>2259</v>
      </c>
      <c r="D85" s="856"/>
      <c r="E85" s="856"/>
      <c r="F85" s="856"/>
      <c r="G85" s="856"/>
      <c r="H85" s="856"/>
      <c r="I85" s="856"/>
      <c r="J85" s="856"/>
      <c r="K85" s="856"/>
      <c r="L85" s="857"/>
      <c r="M85" s="858" t="s">
        <v>2261</v>
      </c>
      <c r="N85" s="859"/>
      <c r="O85" s="859"/>
      <c r="P85" s="859"/>
      <c r="Q85" s="860"/>
      <c r="R85" s="861" t="s">
        <v>27</v>
      </c>
      <c r="S85" s="861"/>
      <c r="T85" s="861"/>
      <c r="U85" s="861"/>
      <c r="V85" s="861"/>
      <c r="W85" s="406" t="s">
        <v>2262</v>
      </c>
      <c r="X85" s="510" t="s">
        <v>2270</v>
      </c>
      <c r="Y85" s="2" t="s">
        <v>2317</v>
      </c>
      <c r="Z85" s="403" t="str">
        <f>IFERROR(VLOOKUP(Y85, 【参考】数式用!$A$2:$B$48, 2, FALSE), "")</f>
        <v>A8</v>
      </c>
      <c r="AA85" s="404"/>
    </row>
    <row r="86" spans="1:27" ht="34"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4"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4"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4"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4"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4"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4"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4"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4"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4"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4"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4"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4"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4"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4"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4"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4"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4"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4"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4"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4"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4"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4"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4"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4"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4"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4"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4"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4"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4"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4"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4"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4"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4"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4"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4"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4"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4"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4"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4"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4"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4"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4"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4"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4"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4"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4"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4"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4"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4"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4"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4"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4"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10" zoomScaleNormal="120" zoomScaleSheetLayoutView="110" workbookViewId="0">
      <selection activeCell="AU163" sqref="AU163"/>
    </sheetView>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8" width="3.2695312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東京都</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15"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○○ケアサービス</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○○ケアサービス</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100－0001</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東京都千代田区１－１－１－</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○○ビル○○号室</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コウロウ　タロウ</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厚労　太郎</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000-0000-0000</v>
      </c>
      <c r="M13" s="600"/>
      <c r="N13" s="600"/>
      <c r="O13" s="600"/>
      <c r="P13" s="600"/>
      <c r="Q13" s="600"/>
      <c r="R13" s="600"/>
      <c r="S13" s="600"/>
      <c r="T13" s="600"/>
      <c r="U13" s="600"/>
      <c r="V13" s="693" t="s">
        <v>18</v>
      </c>
      <c r="W13" s="693"/>
      <c r="X13" s="693"/>
      <c r="Y13" s="693"/>
      <c r="Z13" s="600" t="str">
        <f>IF(基本情報入力シート!M32="","",基本情報入力シート!M32)</f>
        <v>aaa@aaa.com</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628382501</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v>10000000</v>
      </c>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638382501</v>
      </c>
      <c r="X20" s="664"/>
      <c r="Y20" s="664"/>
      <c r="Z20" s="664"/>
      <c r="AA20" s="664"/>
      <c r="AB20" s="665"/>
      <c r="AC20" s="192" t="s">
        <v>41</v>
      </c>
      <c r="AD20" s="123" t="s">
        <v>42</v>
      </c>
      <c r="AE20" s="618" t="str">
        <f>IF(H7="", "", IFERROR(IF(W21&gt;=W20,"○","×"),""))</f>
        <v>○</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5"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v>640000000</v>
      </c>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320500000</v>
      </c>
      <c r="R26" s="616"/>
      <c r="S26" s="616"/>
      <c r="T26" s="616"/>
      <c r="U26" s="616"/>
      <c r="V26" s="617"/>
      <c r="W26" s="215" t="s">
        <v>41</v>
      </c>
      <c r="X26" s="216" t="s">
        <v>42</v>
      </c>
      <c r="Y26" s="618" t="str">
        <f>IF(H7="", "", IF(Q30="","",IF(Q26="","",IF(Q26&gt;=Q30,"○","×"))))</f>
        <v>○</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v>1000000000</v>
      </c>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640000000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v>39500000</v>
      </c>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315000000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v>950000000</v>
      </c>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v>600000000</v>
      </c>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v>5000000</v>
      </c>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v>30000000</v>
      </c>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t="s">
        <v>2322</v>
      </c>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t="s">
        <v>2323</v>
      </c>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215743105</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v>220000000</v>
      </c>
      <c r="U50" s="638"/>
      <c r="V50" s="638"/>
      <c r="W50" s="638"/>
      <c r="X50" s="63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13884189</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v>13885000</v>
      </c>
      <c r="U55" s="627"/>
      <c r="V55" s="627"/>
      <c r="W55" s="627"/>
      <c r="X55" s="628"/>
      <c r="Y55" s="240" t="s">
        <v>41</v>
      </c>
      <c r="Z55" s="124"/>
      <c r="AA55" s="241" t="s">
        <v>53</v>
      </c>
      <c r="AB55" s="658">
        <f>IFERROR(T56/T54*100,0)</f>
        <v>93.631684212884167</v>
      </c>
      <c r="AC55" s="659"/>
      <c r="AD55" s="660"/>
      <c r="AE55" s="242" t="s">
        <v>54</v>
      </c>
      <c r="AF55" s="243" t="s">
        <v>55</v>
      </c>
      <c r="AG55" s="124" t="s">
        <v>42</v>
      </c>
      <c r="AH55" s="194" t="str">
        <f>IF(T54=0,"",(IF(AND(AB55&gt;=200/3,T56&lt;=T55),"○","×")))</f>
        <v>○</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v>13000000</v>
      </c>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5"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該当</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該当</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1</v>
      </c>
      <c r="AN112" s="517">
        <f>COUNTIF(AM112:AM115, TRUE)</f>
        <v>2</v>
      </c>
      <c r="AO112" s="498"/>
      <c r="AP112" s="324"/>
      <c r="AQ112" s="518" t="str">
        <f>IF(AI105="該当",  "！この区分（４項目）から２つ以上の取組が選択されていません。",  "！この区分（４項目）から１つ以上の取組が選択されていません。")</f>
        <v>！この区分（４項目）から２つ以上の取組が選択されていません。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1</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5"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1</v>
      </c>
      <c r="AN116" s="517">
        <f>COUNTIF(AM116:AM119, TRUE)</f>
        <v>2</v>
      </c>
      <c r="AO116" s="498"/>
      <c r="AP116" s="324"/>
      <c r="AQ116" s="518" t="str">
        <f>IF(AI105="該当", "！この区分（４項目）から２つ以上の取組が選択されていません。",  "！この区分（４項目）から１つ以上の取組が選択されていません。")</f>
        <v>！この区分（４項目）から２つ以上の取組が選択されていません。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1</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5"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1</v>
      </c>
      <c r="AN120" s="517">
        <f>COUNTIF(AM120:AM123, TRUE)</f>
        <v>2</v>
      </c>
      <c r="AO120" s="498"/>
      <c r="AP120" s="324"/>
      <c r="AQ120" s="518" t="str">
        <f>IF(AI105="該当", "！この区分（４項目）から２つ以上の取組が選択されていません。",  "！この区分（４項目）から１つ以上の取組が選択されていません。")</f>
        <v>！この区分（４項目）から２つ以上の取組が選択されていません。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5"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1</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1</v>
      </c>
      <c r="AN124" s="517">
        <f>COUNTIF(AM124:AM127, TRUE)</f>
        <v>2</v>
      </c>
      <c r="AO124" s="498"/>
      <c r="AP124" s="324"/>
      <c r="AQ124" s="518" t="str">
        <f>IF(AI105="該当", "！この区分（４項目）から２つ以上の取組が選択されていません。",  "！この区分（４項目）から１つ以上の取組が選択されていません。")</f>
        <v>！この区分（４項目）から２つ以上の取組が選択されていません。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1</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1</v>
      </c>
      <c r="AN128" s="517">
        <f>COUNTIF(AM128:AM135, TRUE)</f>
        <v>3</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！この区分（８項目）から３つ以上の取組が選択されていません。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1</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1</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1</v>
      </c>
      <c r="AN136" s="517">
        <f>COUNTIF(AM136:AM139,TRUE)</f>
        <v>2</v>
      </c>
      <c r="AO136" s="498"/>
      <c r="AP136" s="324"/>
      <c r="AQ136" s="518" t="str">
        <f>IF(AI105="該当", "！この区分（４項目）から２つ以上の取組が選択されていません。",  "！この区分（４項目）から１つ以上の取組が選択されていません。")</f>
        <v>！この区分（４項目）から２つ以上の取組が選択されていません。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1</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5"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650000000000006"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5"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v>8</v>
      </c>
      <c r="F149" s="569"/>
      <c r="G149" s="353" t="s">
        <v>95</v>
      </c>
      <c r="H149" s="568">
        <v>7</v>
      </c>
      <c r="I149" s="569"/>
      <c r="J149" s="353" t="s">
        <v>96</v>
      </c>
      <c r="K149" s="568">
        <v>1</v>
      </c>
      <c r="L149" s="569"/>
      <c r="M149" s="353" t="s">
        <v>97</v>
      </c>
      <c r="N149" s="351"/>
      <c r="O149" s="570" t="s">
        <v>3</v>
      </c>
      <c r="P149" s="570"/>
      <c r="Q149" s="570"/>
      <c r="R149" s="563" t="str">
        <f>IF(H7="","",H7)</f>
        <v>○○ケアサービス</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代表取締役</v>
      </c>
      <c r="U150" s="567"/>
      <c r="V150" s="567"/>
      <c r="W150" s="567"/>
      <c r="X150" s="567"/>
      <c r="Y150" s="566" t="s">
        <v>14</v>
      </c>
      <c r="Z150" s="566"/>
      <c r="AA150" s="567" t="str">
        <f>IF(基本情報入力シート!M28="", "", 基本情報入力シート!M28)</f>
        <v>厚労　花子</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5"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〇</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28000000000000003" top="0.62"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165100</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165100</xdr:colOff>
                    <xdr:row>74</xdr:row>
                    <xdr:rowOff>0</xdr:rowOff>
                  </from>
                  <to>
                    <xdr:col>8</xdr:col>
                    <xdr:colOff>12700</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12700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12700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12700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N15" sqref="AN15:AO15"/>
    </sheetView>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36328125" customWidth="1"/>
    <col min="14" max="14" width="29.36328125" customWidth="1"/>
    <col min="15" max="15" width="15.7265625" style="166" customWidth="1"/>
    <col min="16" max="16" width="14.7265625" style="166" customWidth="1"/>
    <col min="17" max="18" width="6.7265625" style="166" customWidth="1"/>
    <col min="19" max="19" width="12.7265625" customWidth="1"/>
    <col min="20" max="20" width="6.36328125" style="166" customWidth="1"/>
    <col min="21" max="21" width="12.7265625" customWidth="1"/>
    <col min="22" max="22" width="6" style="166" customWidth="1"/>
    <col min="23" max="23" width="12" style="166" customWidth="1"/>
    <col min="24" max="24" width="1.453125" style="166" customWidth="1"/>
    <col min="25" max="25" width="14.7265625" style="166" customWidth="1"/>
    <col min="26" max="26" width="12.7265625" style="167" customWidth="1"/>
    <col min="27" max="27" width="12.7265625" customWidth="1"/>
    <col min="28" max="28" width="9.7265625" style="166" customWidth="1"/>
    <col min="29" max="30" width="6.7265625" customWidth="1"/>
    <col min="31" max="31" width="6.08984375" style="166" customWidth="1"/>
    <col min="32" max="32" width="11.7265625" style="166" customWidth="1"/>
    <col min="33" max="33" width="15.08984375" style="124" hidden="1" customWidth="1"/>
    <col min="34" max="34" width="10.7265625" style="124" hidden="1" customWidth="1"/>
    <col min="35" max="35" width="12.7265625" style="125" hidden="1" customWidth="1"/>
    <col min="36" max="36" width="15.7265625" style="124" hidden="1" customWidth="1"/>
    <col min="37" max="37" width="10.453125" customWidth="1"/>
    <col min="38" max="38" width="10.7265625" customWidth="1"/>
    <col min="39" max="40" width="24.726562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694"/>
      <c r="Z5" s="694"/>
      <c r="AA5" s="881"/>
      <c r="AB5" s="134">
        <f>SUM(W:X)</f>
        <v>17</v>
      </c>
      <c r="AC5" s="923" t="str">
        <f>IF(AB6=0, "", IF(AB5&gt;=AB6,"○","×"))</f>
        <v>×</v>
      </c>
      <c r="AD5" s="998" t="s">
        <v>2177</v>
      </c>
      <c r="AE5" s="999"/>
      <c r="AF5" s="999"/>
      <c r="AG5" s="130"/>
      <c r="AH5" s="130"/>
      <c r="AI5" s="126"/>
      <c r="AJ5" s="126"/>
      <c r="AK5" s="126"/>
      <c r="AL5" s="126"/>
      <c r="AM5" s="126"/>
      <c r="AN5" s="126"/>
    </row>
    <row r="6" spans="1:41" ht="30.65"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694"/>
      <c r="Z6" s="69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32" right="0.25" top="0.52" bottom="0.56999999999999995" header="0.31496062992125984" footer="0.31496062992125984"/>
  <pageSetup paperSize="9" scale="5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4" customWidth="1"/>
    <col min="2" max="2" width="8" style="4" customWidth="1"/>
    <col min="3" max="9" width="7.7265625" style="4" bestFit="1" customWidth="1"/>
    <col min="10" max="11" width="7.453125" style="4" bestFit="1" customWidth="1"/>
    <col min="12" max="24" width="7.7265625" style="4" bestFit="1" customWidth="1"/>
    <col min="25" max="29" width="8.26953125" style="4" bestFit="1" customWidth="1"/>
    <col min="30" max="30" width="8.26953125" style="4" customWidth="1"/>
    <col min="31" max="31" width="11.6328125" style="4" customWidth="1"/>
    <col min="32" max="32" width="9" style="4"/>
    <col min="33" max="33" width="57.08984375" style="4" customWidth="1"/>
    <col min="34" max="34" width="9" style="108"/>
    <col min="35" max="35" width="8" style="4" customWidth="1"/>
    <col min="36" max="37" width="9" style="4"/>
    <col min="38" max="38" width="9.26953125" style="4" customWidth="1"/>
    <col min="39" max="41" width="9" style="4"/>
    <col min="42" max="42" width="17.08984375" style="4" customWidth="1"/>
    <col min="43" max="43" width="9" style="4"/>
    <col min="44" max="44" width="55.08984375" style="4" customWidth="1"/>
    <col min="45" max="45" width="9.08984375" style="108" customWidth="1"/>
    <col min="46" max="46" width="8.453125" style="4" customWidth="1"/>
    <col min="47" max="50" width="9" style="4"/>
    <col min="51" max="51" width="26.45312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5"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5"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3.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7265625" customWidth="1"/>
    <col min="3" max="3" width="14.453125" style="4" customWidth="1"/>
    <col min="4" max="4" width="14.453125" style="4" bestFit="1" customWidth="1"/>
  </cols>
  <sheetData>
    <row r="1" spans="1:4" ht="13.5" thickBot="1">
      <c r="A1" s="3" t="s">
        <v>146</v>
      </c>
      <c r="C1" s="3" t="s">
        <v>147</v>
      </c>
    </row>
    <row r="2" spans="1:4" ht="13.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山口 康之</cp:lastModifiedBy>
  <cp:revision/>
  <cp:lastPrinted>2026-07-10T04:40:18Z</cp:lastPrinted>
  <dcterms:created xsi:type="dcterms:W3CDTF">2023-01-10T13:53:21Z</dcterms:created>
  <dcterms:modified xsi:type="dcterms:W3CDTF">2026-07-10T04:41:14Z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